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5480" windowHeight="9105" firstSheet="2" activeTab="2"/>
  </bookViews>
  <sheets>
    <sheet name="Hoja1" sheetId="1" state="hidden" r:id="rId1"/>
    <sheet name="DAVIVIENDA" sheetId="2" state="hidden" r:id="rId2"/>
    <sheet name="BBVA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0" i="3"/>
  <c r="G11" s="1"/>
  <c r="G12" s="1"/>
  <c r="G13" s="1"/>
  <c r="G14" s="1"/>
  <c r="G15" s="1"/>
  <c r="G16" s="1"/>
  <c r="G17" s="1"/>
  <c r="G18" s="1"/>
  <c r="G19" s="1"/>
  <c r="G20" s="1"/>
  <c r="G21" s="1"/>
  <c r="G22" s="1"/>
  <c r="G23" l="1"/>
  <c r="G24" s="1"/>
  <c r="G25" s="1"/>
  <c r="G26" s="1"/>
  <c r="G27" s="1"/>
  <c r="G28" s="1"/>
  <c r="G29" s="1"/>
  <c r="G30" s="1"/>
  <c r="G31" s="1"/>
  <c r="G32" s="1"/>
  <c r="G33" s="1"/>
  <c r="F34"/>
  <c r="E34"/>
  <c r="G34" l="1"/>
  <c r="G1278" i="2"/>
  <c r="G1279" s="1"/>
  <c r="G1280" s="1"/>
  <c r="F1281"/>
  <c r="E1281"/>
  <c r="G1281" l="1"/>
  <c r="I3980" i="1"/>
  <c r="F3981"/>
  <c r="E3981" l="1"/>
  <c r="C3873" l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96" s="1"/>
  <c r="C3897" s="1"/>
  <c r="G3872"/>
  <c r="G3873" s="1"/>
  <c r="G3874" s="1"/>
  <c r="G3875" s="1"/>
  <c r="G3876" s="1"/>
  <c r="G3877" s="1"/>
  <c r="G3878" s="1"/>
  <c r="G3879" s="1"/>
  <c r="G3880" s="1"/>
  <c r="G3881" s="1"/>
  <c r="G3882" s="1"/>
  <c r="G3883" s="1"/>
  <c r="G3884" s="1"/>
  <c r="G3885" s="1"/>
  <c r="G3886" s="1"/>
  <c r="G3887" s="1"/>
  <c r="G3888" s="1"/>
  <c r="G3889" s="1"/>
  <c r="G3890" s="1"/>
  <c r="G3891" s="1"/>
  <c r="G3892" s="1"/>
  <c r="G3893" s="1"/>
  <c r="G3894" s="1"/>
  <c r="G3895" s="1"/>
  <c r="G3896" s="1"/>
  <c r="G3897" s="1"/>
  <c r="G3898" s="1"/>
  <c r="G3899" s="1"/>
  <c r="G3900" s="1"/>
  <c r="G3901" s="1"/>
  <c r="G3902" s="1"/>
  <c r="G3903" s="1"/>
  <c r="G3904" s="1"/>
  <c r="G3905" s="1"/>
  <c r="G3906" s="1"/>
  <c r="G3907" s="1"/>
  <c r="G3908" s="1"/>
  <c r="G3909" s="1"/>
  <c r="G3910" s="1"/>
  <c r="G3911" s="1"/>
  <c r="G3912" s="1"/>
  <c r="G3913" s="1"/>
  <c r="G3914" s="1"/>
  <c r="G3915" s="1"/>
  <c r="G3916" s="1"/>
  <c r="G3917" s="1"/>
  <c r="G3918" s="1"/>
  <c r="G3919" s="1"/>
  <c r="G3920" s="1"/>
  <c r="G3921" s="1"/>
  <c r="G3922" s="1"/>
  <c r="G3923" s="1"/>
  <c r="G3924" s="1"/>
  <c r="G3925" s="1"/>
  <c r="G3926" s="1"/>
  <c r="G3927" s="1"/>
  <c r="G3928" s="1"/>
  <c r="G3929" s="1"/>
  <c r="G3930" s="1"/>
  <c r="G3931" s="1"/>
  <c r="G3932" s="1"/>
  <c r="G3933" s="1"/>
  <c r="E3933"/>
  <c r="E3934" s="1"/>
  <c r="F3934"/>
  <c r="G3934" l="1"/>
  <c r="G3964" s="1"/>
  <c r="G3965" s="1"/>
  <c r="G3966" s="1"/>
  <c r="G3967" s="1"/>
  <c r="G3968" s="1"/>
  <c r="G3969" s="1"/>
  <c r="G3970" s="1"/>
  <c r="G3971" s="1"/>
  <c r="G3972" s="1"/>
  <c r="G3973" s="1"/>
  <c r="G3974" s="1"/>
  <c r="G3975" s="1"/>
  <c r="G3976" s="1"/>
  <c r="G3977" s="1"/>
  <c r="G3978" s="1"/>
  <c r="G3979" s="1"/>
  <c r="G3980" s="1"/>
  <c r="F3837"/>
  <c r="E3837"/>
  <c r="F1235" i="2"/>
  <c r="E1235"/>
  <c r="G3981" i="1" l="1"/>
  <c r="F3778"/>
  <c r="E3778"/>
  <c r="F1188" i="2"/>
  <c r="E1188"/>
  <c r="F1142" l="1"/>
  <c r="E1142"/>
  <c r="F3732" i="1"/>
  <c r="E3732"/>
  <c r="F3686" l="1"/>
  <c r="E3686"/>
  <c r="F1095" i="2"/>
  <c r="E1095"/>
  <c r="F1048" l="1"/>
  <c r="E1048"/>
  <c r="F3643" i="1"/>
  <c r="E3643"/>
  <c r="F1009" i="2" l="1"/>
  <c r="E1009"/>
  <c r="F3619" i="1"/>
  <c r="E3619"/>
  <c r="F964" i="2" l="1"/>
  <c r="E964"/>
  <c r="F3550" i="1"/>
  <c r="E3550"/>
  <c r="F924" i="2" l="1"/>
  <c r="E924"/>
  <c r="F3518" i="1"/>
  <c r="E3518"/>
  <c r="F3476" l="1"/>
  <c r="H3476" l="1"/>
  <c r="F878" i="2" l="1"/>
  <c r="E878"/>
  <c r="E3476" i="1"/>
  <c r="E828" i="2" l="1"/>
  <c r="F827"/>
  <c r="F828" s="1"/>
  <c r="F3435" i="1"/>
  <c r="E3435"/>
  <c r="F787" i="2" l="1"/>
  <c r="E787"/>
  <c r="F3361" i="1" l="1"/>
  <c r="E3361"/>
  <c r="F730" i="2" l="1"/>
  <c r="E730"/>
  <c r="E3283" i="1"/>
  <c r="F3283"/>
  <c r="F3189" l="1"/>
  <c r="H3226" s="1"/>
  <c r="F3226" l="1"/>
  <c r="E3226"/>
  <c r="F686" i="2" l="1"/>
  <c r="E686"/>
  <c r="H3137" i="1" l="1"/>
  <c r="I3134" l="1"/>
  <c r="F638" i="2" l="1"/>
  <c r="E638"/>
  <c r="F593"/>
  <c r="E593"/>
  <c r="E880" s="1"/>
  <c r="F3135" i="1" l="1"/>
  <c r="E3135"/>
  <c r="F3060" l="1"/>
  <c r="E3060"/>
  <c r="F546" i="2" l="1"/>
  <c r="E546"/>
  <c r="F500" l="1"/>
  <c r="E500"/>
  <c r="F2912" i="1"/>
  <c r="F2955" s="1"/>
  <c r="E2912"/>
  <c r="E2955" s="1"/>
  <c r="F2872" l="1"/>
  <c r="E2872"/>
  <c r="F461" i="2"/>
  <c r="E461"/>
  <c r="F421" l="1"/>
  <c r="E421"/>
  <c r="F2828" i="1"/>
  <c r="F2802" l="1"/>
  <c r="E2802"/>
  <c r="E2828" s="1"/>
  <c r="H2720" l="1"/>
  <c r="I2720"/>
  <c r="F2719"/>
  <c r="H2651" l="1"/>
  <c r="F2651"/>
  <c r="H2617" l="1"/>
  <c r="F2617"/>
  <c r="H2578" l="1"/>
  <c r="F2577"/>
  <c r="E2577"/>
  <c r="E2617" s="1"/>
  <c r="E2651" s="1"/>
  <c r="E2719" s="1"/>
  <c r="H256" i="2" l="1"/>
  <c r="H255"/>
  <c r="E253"/>
  <c r="E257" s="1"/>
  <c r="H246"/>
  <c r="H245"/>
  <c r="I142"/>
  <c r="H243"/>
  <c r="H247" l="1"/>
  <c r="E255"/>
  <c r="H2512" i="1"/>
  <c r="F2512"/>
  <c r="E2512"/>
  <c r="G2358" l="1"/>
  <c r="G2359" s="1"/>
  <c r="G2360" s="1"/>
  <c r="G2361" s="1"/>
  <c r="G2362" s="1"/>
  <c r="G2363" s="1"/>
  <c r="G2364" s="1"/>
  <c r="G2365" s="1"/>
  <c r="G2366" s="1"/>
  <c r="G2367" s="1"/>
  <c r="G2368" s="1"/>
  <c r="G2369" s="1"/>
  <c r="G2370" s="1"/>
  <c r="G2371" s="1"/>
  <c r="G2372" s="1"/>
  <c r="G2373" s="1"/>
  <c r="G2374" s="1"/>
  <c r="G2375" s="1"/>
  <c r="G2376" s="1"/>
  <c r="G2377" s="1"/>
  <c r="G2378" s="1"/>
  <c r="G2379" s="1"/>
  <c r="G2380" s="1"/>
  <c r="G2381" s="1"/>
  <c r="G2382" s="1"/>
  <c r="G2383" s="1"/>
  <c r="G2384" s="1"/>
  <c r="G2385" s="1"/>
  <c r="G2386" s="1"/>
  <c r="G2387" s="1"/>
  <c r="G2388" s="1"/>
  <c r="G2389" s="1"/>
  <c r="G2390" s="1"/>
  <c r="G2391" s="1"/>
  <c r="G2392" s="1"/>
  <c r="G2393" s="1"/>
  <c r="G2394" s="1"/>
  <c r="I2350"/>
  <c r="F2395"/>
  <c r="E2395" l="1"/>
  <c r="F2274" l="1"/>
  <c r="E2274"/>
  <c r="F366" i="2" l="1"/>
  <c r="E366"/>
  <c r="F323" l="1"/>
  <c r="E323"/>
  <c r="F2228" i="1"/>
  <c r="E2228"/>
  <c r="F2182" l="1"/>
  <c r="E2182" l="1"/>
  <c r="F289" i="2"/>
  <c r="E289"/>
  <c r="F2138" i="1" l="1"/>
  <c r="E2138"/>
  <c r="F251" i="2" l="1"/>
  <c r="E251"/>
  <c r="F2094" i="1" l="1"/>
  <c r="E2094"/>
  <c r="F197" i="2" l="1"/>
  <c r="E197"/>
  <c r="H2045" i="1" l="1"/>
  <c r="F2045" l="1"/>
  <c r="E2045"/>
  <c r="F162" i="2" l="1"/>
  <c r="E162"/>
  <c r="H2009" i="1" l="1"/>
  <c r="H110" i="2"/>
  <c r="F2009" i="1"/>
  <c r="H1991"/>
  <c r="E2009"/>
  <c r="F110" i="2" l="1"/>
  <c r="E110"/>
  <c r="H83" l="1"/>
  <c r="F1957" i="1"/>
  <c r="E1958"/>
  <c r="E82" i="2"/>
  <c r="F82"/>
  <c r="F13"/>
  <c r="E13"/>
  <c r="G9"/>
  <c r="G10" l="1"/>
  <c r="G11" s="1"/>
  <c r="G12" s="1"/>
  <c r="H1958" i="1"/>
  <c r="F1958"/>
  <c r="G13" i="2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l="1"/>
  <c r="G97" s="1"/>
  <c r="H1495" i="1"/>
  <c r="G110" i="2" l="1"/>
  <c r="G142" s="1"/>
  <c r="G98"/>
  <c r="G99" s="1"/>
  <c r="G100" s="1"/>
  <c r="G101" s="1"/>
  <c r="G102" s="1"/>
  <c r="G103" s="1"/>
  <c r="G104" s="1"/>
  <c r="G105" s="1"/>
  <c r="G106" s="1"/>
  <c r="G107" s="1"/>
  <c r="G108" s="1"/>
  <c r="G109" s="1"/>
  <c r="H1923" i="1"/>
  <c r="G143" i="2" l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/>
  <c r="G186" s="1"/>
  <c r="G187" s="1"/>
  <c r="G188" s="1"/>
  <c r="G189" s="1"/>
  <c r="G190" s="1"/>
  <c r="G191" s="1"/>
  <c r="G192" s="1"/>
  <c r="G193" s="1"/>
  <c r="G194" s="1"/>
  <c r="G195" s="1"/>
  <c r="G196" s="1"/>
  <c r="E1914" i="1"/>
  <c r="E1923" s="1"/>
  <c r="F1876"/>
  <c r="F1914" s="1"/>
  <c r="F1922" s="1"/>
  <c r="F1923" s="1"/>
  <c r="G197" i="2" l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E1822" i="1"/>
  <c r="I1843"/>
  <c r="E1842"/>
  <c r="G251" i="2" l="1"/>
  <c r="G274" s="1"/>
  <c r="F1784" i="1"/>
  <c r="F1684"/>
  <c r="F1692" s="1"/>
  <c r="E1684"/>
  <c r="E1692" s="1"/>
  <c r="G289" i="2" l="1"/>
  <c r="G319" s="1"/>
  <c r="G275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F1822" i="1"/>
  <c r="F1830" s="1"/>
  <c r="F1842" s="1"/>
  <c r="F1730"/>
  <c r="F1738" s="1"/>
  <c r="F1772" s="1"/>
  <c r="E1730"/>
  <c r="E1738" s="1"/>
  <c r="E1772" s="1"/>
  <c r="F1628"/>
  <c r="E1628"/>
  <c r="E1585"/>
  <c r="F1585"/>
  <c r="F1536"/>
  <c r="E1536"/>
  <c r="F1495"/>
  <c r="E1495"/>
  <c r="L1433"/>
  <c r="L1435" s="1"/>
  <c r="J1433"/>
  <c r="J1427"/>
  <c r="J1426"/>
  <c r="J1424"/>
  <c r="F1441"/>
  <c r="E1441"/>
  <c r="F1354"/>
  <c r="E1354"/>
  <c r="H1327"/>
  <c r="F1327"/>
  <c r="E1327"/>
  <c r="I1293"/>
  <c r="F1291"/>
  <c r="E1291"/>
  <c r="H1237"/>
  <c r="F1236"/>
  <c r="E1236"/>
  <c r="F1209"/>
  <c r="H1184"/>
  <c r="F1185"/>
  <c r="E1185"/>
  <c r="F1163"/>
  <c r="I1154"/>
  <c r="F1109"/>
  <c r="F1117" s="1"/>
  <c r="F1152" s="1"/>
  <c r="E1109"/>
  <c r="E1117" s="1"/>
  <c r="E1152" s="1"/>
  <c r="H1053"/>
  <c r="F1050"/>
  <c r="E1050"/>
  <c r="H940"/>
  <c r="F939"/>
  <c r="E939"/>
  <c r="F877"/>
  <c r="F887" s="1"/>
  <c r="F888" s="1"/>
  <c r="I885"/>
  <c r="E877"/>
  <c r="E887" s="1"/>
  <c r="E888" s="1"/>
  <c r="F787"/>
  <c r="F795" s="1"/>
  <c r="F808" s="1"/>
  <c r="E787"/>
  <c r="E795" s="1"/>
  <c r="E808" s="1"/>
  <c r="F726"/>
  <c r="E726"/>
  <c r="H692"/>
  <c r="F690"/>
  <c r="E690"/>
  <c r="I637"/>
  <c r="E632"/>
  <c r="F635"/>
  <c r="E635"/>
  <c r="I574"/>
  <c r="G323" i="2" l="1"/>
  <c r="G363" s="1"/>
  <c r="G364" s="1"/>
  <c r="G365" s="1"/>
  <c r="G320"/>
  <c r="G321" s="1"/>
  <c r="G322" s="1"/>
  <c r="H1536" i="1"/>
  <c r="H1585"/>
  <c r="H1628" s="1"/>
  <c r="J1428"/>
  <c r="F571"/>
  <c r="E571"/>
  <c r="I521"/>
  <c r="I520"/>
  <c r="F517"/>
  <c r="E517"/>
  <c r="F425"/>
  <c r="F422"/>
  <c r="E422"/>
  <c r="F327"/>
  <c r="E327"/>
  <c r="I241"/>
  <c r="F238"/>
  <c r="E238"/>
  <c r="G366" i="2" l="1"/>
  <c r="G409" s="1"/>
  <c r="F120" i="1"/>
  <c r="F117"/>
  <c r="E117"/>
  <c r="F84"/>
  <c r="E81"/>
  <c r="F81"/>
  <c r="F42"/>
  <c r="E42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21" i="2" l="1"/>
  <c r="G454" s="1"/>
  <c r="G455" s="1"/>
  <c r="G456" s="1"/>
  <c r="G457" s="1"/>
  <c r="G458" s="1"/>
  <c r="G459" s="1"/>
  <c r="G460" s="1"/>
  <c r="G410"/>
  <c r="G411" s="1"/>
  <c r="G412" s="1"/>
  <c r="G413" s="1"/>
  <c r="G414" s="1"/>
  <c r="G415" s="1"/>
  <c r="G416" s="1"/>
  <c r="G417" s="1"/>
  <c r="G418" s="1"/>
  <c r="G419" s="1"/>
  <c r="G420" s="1"/>
  <c r="I519" i="1"/>
  <c r="G488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64" s="1"/>
  <c r="G461" i="2" l="1"/>
  <c r="G499" s="1"/>
  <c r="G500" s="1"/>
  <c r="G545" s="1"/>
  <c r="G546" s="1"/>
  <c r="G591" s="1"/>
  <c r="G571" i="1"/>
  <c r="G610" s="1"/>
  <c r="G565"/>
  <c r="G566" s="1"/>
  <c r="G567" s="1"/>
  <c r="G568" s="1"/>
  <c r="G569" s="1"/>
  <c r="G570" s="1"/>
  <c r="G592" i="2" l="1"/>
  <c r="G593"/>
  <c r="G637" s="1"/>
  <c r="G635" i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1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8" i="2" l="1"/>
  <c r="G683" s="1"/>
  <c r="G682" i="1"/>
  <c r="G683" s="1"/>
  <c r="G684" s="1"/>
  <c r="G685" s="1"/>
  <c r="G686" s="1"/>
  <c r="G687" s="1"/>
  <c r="G688" s="1"/>
  <c r="G689" s="1"/>
  <c r="G690"/>
  <c r="G703" s="1"/>
  <c r="G726" s="1"/>
  <c r="G749" s="1"/>
  <c r="G684" i="2" l="1"/>
  <c r="G685" s="1"/>
  <c r="G686"/>
  <c r="G729" s="1"/>
  <c r="G730" s="1"/>
  <c r="G775" s="1"/>
  <c r="G808" i="1"/>
  <c r="G841" s="1"/>
  <c r="G787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750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04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76" i="2" l="1"/>
  <c r="G787"/>
  <c r="G821" s="1"/>
  <c r="G888" i="1"/>
  <c r="G933" s="1"/>
  <c r="G934" s="1"/>
  <c r="G935" s="1"/>
  <c r="G936" s="1"/>
  <c r="G937" s="1"/>
  <c r="G938" s="1"/>
  <c r="G842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/>
  <c r="G887" s="1"/>
  <c r="G773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822" i="2" l="1"/>
  <c r="G823" s="1"/>
  <c r="G824" s="1"/>
  <c r="G825" s="1"/>
  <c r="G826" s="1"/>
  <c r="G827" s="1"/>
  <c r="G828"/>
  <c r="G867" s="1"/>
  <c r="G868" s="1"/>
  <c r="G869" s="1"/>
  <c r="G870" s="1"/>
  <c r="G871" s="1"/>
  <c r="G872" s="1"/>
  <c r="G777"/>
  <c r="G778" s="1"/>
  <c r="G779" s="1"/>
  <c r="G780" s="1"/>
  <c r="G781" s="1"/>
  <c r="G782" s="1"/>
  <c r="G783" s="1"/>
  <c r="G784" s="1"/>
  <c r="G785" s="1"/>
  <c r="G786" s="1"/>
  <c r="G939" i="1"/>
  <c r="G979" s="1"/>
  <c r="G1050" s="1"/>
  <c r="G1071" s="1"/>
  <c r="G873" i="2" l="1"/>
  <c r="G874" s="1"/>
  <c r="G875" s="1"/>
  <c r="G876" s="1"/>
  <c r="G877" s="1"/>
  <c r="G878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1072" i="1"/>
  <c r="G1073" s="1"/>
  <c r="G1074" s="1"/>
  <c r="G1075" s="1"/>
  <c r="G1076" s="1"/>
  <c r="G1077" s="1"/>
  <c r="G1078" s="1"/>
  <c r="G1079" s="1"/>
  <c r="G1080" s="1"/>
  <c r="G1081" s="1"/>
  <c r="G1082" s="1"/>
  <c r="G1083" s="1"/>
  <c r="G1084" s="1"/>
  <c r="G1085" s="1"/>
  <c r="G1086" s="1"/>
  <c r="G1087" s="1"/>
  <c r="G1088" s="1"/>
  <c r="G1089" s="1"/>
  <c r="G1090" s="1"/>
  <c r="G1091" s="1"/>
  <c r="G1092" s="1"/>
  <c r="G1093" s="1"/>
  <c r="G1094" s="1"/>
  <c r="G1095" s="1"/>
  <c r="G1096" s="1"/>
  <c r="G1097" s="1"/>
  <c r="G1098" s="1"/>
  <c r="G1099" s="1"/>
  <c r="G1100" s="1"/>
  <c r="G1101" s="1"/>
  <c r="G1102" s="1"/>
  <c r="G1103" s="1"/>
  <c r="G1104" s="1"/>
  <c r="G1105" s="1"/>
  <c r="G1106" s="1"/>
  <c r="G1107" s="1"/>
  <c r="G1108" s="1"/>
  <c r="G1152"/>
  <c r="G1163" s="1"/>
  <c r="G1109"/>
  <c r="G1117" s="1"/>
  <c r="G980"/>
  <c r="G981" s="1"/>
  <c r="G982" s="1"/>
  <c r="G983" s="1"/>
  <c r="G984" s="1"/>
  <c r="G985" s="1"/>
  <c r="G986" s="1"/>
  <c r="G987" s="1"/>
  <c r="G988" s="1"/>
  <c r="G989" s="1"/>
  <c r="G990" s="1"/>
  <c r="G991" s="1"/>
  <c r="G992" s="1"/>
  <c r="G993" s="1"/>
  <c r="G994" s="1"/>
  <c r="G995" s="1"/>
  <c r="G996" s="1"/>
  <c r="G997" s="1"/>
  <c r="G998" s="1"/>
  <c r="G999" s="1"/>
  <c r="G1000" s="1"/>
  <c r="G1001" s="1"/>
  <c r="G1002" s="1"/>
  <c r="G1003" s="1"/>
  <c r="G1004" s="1"/>
  <c r="G1005" s="1"/>
  <c r="G1006" s="1"/>
  <c r="G1007" s="1"/>
  <c r="G1008" s="1"/>
  <c r="G1009" s="1"/>
  <c r="G1010" s="1"/>
  <c r="G1011" s="1"/>
  <c r="G1012" s="1"/>
  <c r="G1013" s="1"/>
  <c r="G1014" s="1"/>
  <c r="G1015" s="1"/>
  <c r="G1016" s="1"/>
  <c r="G1017" s="1"/>
  <c r="G1025" s="1"/>
  <c r="G1026" s="1"/>
  <c r="G1027" s="1"/>
  <c r="G1028" s="1"/>
  <c r="G1029" s="1"/>
  <c r="G1030" s="1"/>
  <c r="G1031" s="1"/>
  <c r="G1032" s="1"/>
  <c r="G1033" s="1"/>
  <c r="G1034" s="1"/>
  <c r="G1035" s="1"/>
  <c r="G1036" s="1"/>
  <c r="G1037" s="1"/>
  <c r="G1038" s="1"/>
  <c r="G1039" s="1"/>
  <c r="G1040" s="1"/>
  <c r="G1041" s="1"/>
  <c r="G1042" s="1"/>
  <c r="G1043" s="1"/>
  <c r="G1044" s="1"/>
  <c r="G1045" s="1"/>
  <c r="G1046" s="1"/>
  <c r="G1047" s="1"/>
  <c r="G1048" s="1"/>
  <c r="G1049" s="1"/>
  <c r="G924" i="2" l="1"/>
  <c r="G957" s="1"/>
  <c r="G958" s="1"/>
  <c r="G959" s="1"/>
  <c r="G960" s="1"/>
  <c r="G961" s="1"/>
  <c r="G962" s="1"/>
  <c r="G963" s="1"/>
  <c r="G1164" i="1"/>
  <c r="G1165" s="1"/>
  <c r="G1166" s="1"/>
  <c r="G1167" s="1"/>
  <c r="G1168" s="1"/>
  <c r="G1169" s="1"/>
  <c r="G1170" s="1"/>
  <c r="G1171" s="1"/>
  <c r="G1172" s="1"/>
  <c r="G1173" s="1"/>
  <c r="G1174" s="1"/>
  <c r="G1175" s="1"/>
  <c r="G1176" s="1"/>
  <c r="G1177" s="1"/>
  <c r="G1178" s="1"/>
  <c r="G1179" s="1"/>
  <c r="G1180" s="1"/>
  <c r="G1181" s="1"/>
  <c r="G1182" s="1"/>
  <c r="G1183" s="1"/>
  <c r="G1184" s="1"/>
  <c r="G1185"/>
  <c r="G1209" s="1"/>
  <c r="G1118"/>
  <c r="G1119" s="1"/>
  <c r="G1120" s="1"/>
  <c r="G1121" s="1"/>
  <c r="G1122" s="1"/>
  <c r="G1123" s="1"/>
  <c r="G1124" s="1"/>
  <c r="G1125" s="1"/>
  <c r="G1126" s="1"/>
  <c r="G1127" s="1"/>
  <c r="G1128" s="1"/>
  <c r="G1129" s="1"/>
  <c r="G1130" s="1"/>
  <c r="G1131" s="1"/>
  <c r="G1132" s="1"/>
  <c r="G1133" s="1"/>
  <c r="G1134" s="1"/>
  <c r="G1135" s="1"/>
  <c r="G1136" s="1"/>
  <c r="G1137" s="1"/>
  <c r="G1138" s="1"/>
  <c r="G1139" s="1"/>
  <c r="G1140" s="1"/>
  <c r="G1141" s="1"/>
  <c r="G1142" s="1"/>
  <c r="G1143" s="1"/>
  <c r="G1144" s="1"/>
  <c r="G1145" s="1"/>
  <c r="G1146" s="1"/>
  <c r="G1147" s="1"/>
  <c r="G1148" s="1"/>
  <c r="G1149" s="1"/>
  <c r="G1150" s="1"/>
  <c r="G1151" s="1"/>
  <c r="G964" i="2" l="1"/>
  <c r="G1003" s="1"/>
  <c r="G1004" s="1"/>
  <c r="G1005" s="1"/>
  <c r="G1006" s="1"/>
  <c r="G1007" s="1"/>
  <c r="G1008" s="1"/>
  <c r="G1210" i="1"/>
  <c r="G1211" s="1"/>
  <c r="G1212" s="1"/>
  <c r="G1213" s="1"/>
  <c r="G1214" s="1"/>
  <c r="G1215" s="1"/>
  <c r="G1216" s="1"/>
  <c r="G1217" s="1"/>
  <c r="G1218" s="1"/>
  <c r="G1219" s="1"/>
  <c r="G1220" s="1"/>
  <c r="G1221" s="1"/>
  <c r="G1222" s="1"/>
  <c r="G1223" s="1"/>
  <c r="G1224" s="1"/>
  <c r="G1225" s="1"/>
  <c r="G1226" s="1"/>
  <c r="G1227" s="1"/>
  <c r="G1228" s="1"/>
  <c r="G1229" s="1"/>
  <c r="G1230" s="1"/>
  <c r="G1231" s="1"/>
  <c r="G1232" s="1"/>
  <c r="G1233" s="1"/>
  <c r="G1234" s="1"/>
  <c r="G1235" s="1"/>
  <c r="G1236"/>
  <c r="G1255" s="1"/>
  <c r="G1009" i="2" l="1"/>
  <c r="G1047" s="1"/>
  <c r="G1048" s="1"/>
  <c r="G1093" s="1"/>
  <c r="G1291" i="1"/>
  <c r="G1301" s="1"/>
  <c r="G1302" s="1"/>
  <c r="G1303" s="1"/>
  <c r="G1304" s="1"/>
  <c r="G1305" s="1"/>
  <c r="G1306" s="1"/>
  <c r="G1307" s="1"/>
  <c r="G1308" s="1"/>
  <c r="G1309" s="1"/>
  <c r="G1310" s="1"/>
  <c r="G1311" s="1"/>
  <c r="G1312" s="1"/>
  <c r="G1313" s="1"/>
  <c r="G1314" s="1"/>
  <c r="G1315" s="1"/>
  <c r="G1316" s="1"/>
  <c r="G1317" s="1"/>
  <c r="G1318" s="1"/>
  <c r="G1319" s="1"/>
  <c r="G1320" s="1"/>
  <c r="G1321" s="1"/>
  <c r="G1322" s="1"/>
  <c r="G1323" s="1"/>
  <c r="G1324" s="1"/>
  <c r="G1325" s="1"/>
  <c r="G1326" s="1"/>
  <c r="G1256"/>
  <c r="G1257" s="1"/>
  <c r="G1258" s="1"/>
  <c r="G1259" s="1"/>
  <c r="G1260" s="1"/>
  <c r="G1261" s="1"/>
  <c r="G1262" s="1"/>
  <c r="G1263" s="1"/>
  <c r="G1264" s="1"/>
  <c r="G1265" s="1"/>
  <c r="G1266" s="1"/>
  <c r="G1267" s="1"/>
  <c r="G1268" s="1"/>
  <c r="G1269" s="1"/>
  <c r="G1270" s="1"/>
  <c r="G1271" s="1"/>
  <c r="G1272" s="1"/>
  <c r="G1273" s="1"/>
  <c r="G1274" s="1"/>
  <c r="G1275" s="1"/>
  <c r="G1276" s="1"/>
  <c r="G1277" s="1"/>
  <c r="G1278" s="1"/>
  <c r="G1279" s="1"/>
  <c r="G1280" s="1"/>
  <c r="G1281" s="1"/>
  <c r="G1282" s="1"/>
  <c r="G1095" i="2" l="1"/>
  <c r="G1139" s="1"/>
  <c r="G1094"/>
  <c r="G1283" i="1"/>
  <c r="G1284" s="1"/>
  <c r="G1285" s="1"/>
  <c r="G1286" s="1"/>
  <c r="G1287" s="1"/>
  <c r="G1288" s="1"/>
  <c r="G1289" s="1"/>
  <c r="G1290" s="1"/>
  <c r="G1140" i="2" l="1"/>
  <c r="G1141" s="1"/>
  <c r="G1142"/>
  <c r="G1185" s="1"/>
  <c r="G1327" i="1"/>
  <c r="G1347" s="1"/>
  <c r="G1188" i="2" l="1"/>
  <c r="G1231" s="1"/>
  <c r="G1186"/>
  <c r="G1187" s="1"/>
  <c r="G1348" i="1"/>
  <c r="G1349" s="1"/>
  <c r="G1350" s="1"/>
  <c r="G1351" s="1"/>
  <c r="G1352" s="1"/>
  <c r="G1353" s="1"/>
  <c r="G1354"/>
  <c r="G1393" s="1"/>
  <c r="G1441" s="1"/>
  <c r="G1485" s="1"/>
  <c r="G1233" i="2" l="1"/>
  <c r="G1234" s="1"/>
  <c r="G1235"/>
  <c r="G1486" i="1"/>
  <c r="G1487" s="1"/>
  <c r="G1488" s="1"/>
  <c r="G1489" s="1"/>
  <c r="G1490" s="1"/>
  <c r="G1491" s="1"/>
  <c r="G1492" s="1"/>
  <c r="G1493" s="1"/>
  <c r="G1494" s="1"/>
  <c r="G1495"/>
  <c r="G1531" s="1"/>
  <c r="G1532" s="1"/>
  <c r="G1533" s="1"/>
  <c r="G1534" s="1"/>
  <c r="G1535" s="1"/>
  <c r="G1394"/>
  <c r="G1395" s="1"/>
  <c r="G1396" s="1"/>
  <c r="G1397" s="1"/>
  <c r="G1398" s="1"/>
  <c r="G1399" s="1"/>
  <c r="G1400" s="1"/>
  <c r="G1401" s="1"/>
  <c r="G1402" s="1"/>
  <c r="G1403" s="1"/>
  <c r="G1404" s="1"/>
  <c r="G1405" s="1"/>
  <c r="G1406" s="1"/>
  <c r="G1407" s="1"/>
  <c r="G1408" s="1"/>
  <c r="G1409" s="1"/>
  <c r="G1410" s="1"/>
  <c r="G1411" s="1"/>
  <c r="G1412" s="1"/>
  <c r="G1413" s="1"/>
  <c r="G1414" s="1"/>
  <c r="G1415" s="1"/>
  <c r="G1416" s="1"/>
  <c r="G1417" s="1"/>
  <c r="G1418" s="1"/>
  <c r="G1419" s="1"/>
  <c r="G1420" s="1"/>
  <c r="G1421" s="1"/>
  <c r="G1422" s="1"/>
  <c r="G1423" s="1"/>
  <c r="G1424" s="1"/>
  <c r="G1425" s="1"/>
  <c r="G1426" s="1"/>
  <c r="G1427" s="1"/>
  <c r="G1428" s="1"/>
  <c r="G1429" s="1"/>
  <c r="G1430" s="1"/>
  <c r="G1431" s="1"/>
  <c r="G1440" s="1"/>
  <c r="G1536" l="1"/>
  <c r="G1577" s="1"/>
  <c r="G1439"/>
  <c r="G1578" l="1"/>
  <c r="G1579" s="1"/>
  <c r="G1580" s="1"/>
  <c r="G1581" s="1"/>
  <c r="G1582" s="1"/>
  <c r="G1583" s="1"/>
  <c r="G1584" s="1"/>
  <c r="G1585"/>
  <c r="G1623" s="1"/>
  <c r="G1628" l="1"/>
  <c r="G1646" s="1"/>
  <c r="G1624"/>
  <c r="G1625" s="1"/>
  <c r="G1626" s="1"/>
  <c r="G1627" s="1"/>
  <c r="G1730" l="1"/>
  <c r="G1684"/>
  <c r="G1692" s="1"/>
  <c r="G1647"/>
  <c r="G1648" s="1"/>
  <c r="G1649" s="1"/>
  <c r="G1650" s="1"/>
  <c r="G1651" s="1"/>
  <c r="G1652" s="1"/>
  <c r="G1653" s="1"/>
  <c r="G1654" s="1"/>
  <c r="G1655" s="1"/>
  <c r="G1656" s="1"/>
  <c r="G1657" s="1"/>
  <c r="G1658" s="1"/>
  <c r="G1659" s="1"/>
  <c r="G1660" s="1"/>
  <c r="G1661" s="1"/>
  <c r="G1662" s="1"/>
  <c r="G1663" s="1"/>
  <c r="G1664" s="1"/>
  <c r="G1665" s="1"/>
  <c r="G1666" s="1"/>
  <c r="G1667" s="1"/>
  <c r="G1668" s="1"/>
  <c r="G1669" s="1"/>
  <c r="G1670" s="1"/>
  <c r="G1671" s="1"/>
  <c r="G1672" s="1"/>
  <c r="G1673" s="1"/>
  <c r="G1674" s="1"/>
  <c r="G1772"/>
  <c r="G1784" s="1"/>
  <c r="G1822" l="1"/>
  <c r="G1830" s="1"/>
  <c r="G1831" s="1"/>
  <c r="G1832" s="1"/>
  <c r="G1833" s="1"/>
  <c r="G1834" s="1"/>
  <c r="G1835" s="1"/>
  <c r="G1836" s="1"/>
  <c r="G1837" s="1"/>
  <c r="G1838" s="1"/>
  <c r="G1839" s="1"/>
  <c r="G1840" s="1"/>
  <c r="G1841" s="1"/>
  <c r="G1842"/>
  <c r="G1876" s="1"/>
  <c r="G1785"/>
  <c r="G1786" s="1"/>
  <c r="G1787" s="1"/>
  <c r="G1788" s="1"/>
  <c r="G1789" s="1"/>
  <c r="G1790" s="1"/>
  <c r="G1791" s="1"/>
  <c r="G1792" s="1"/>
  <c r="G1793" s="1"/>
  <c r="G1794" s="1"/>
  <c r="G1795" s="1"/>
  <c r="G1796" s="1"/>
  <c r="G1797" s="1"/>
  <c r="G1798" s="1"/>
  <c r="G1799" s="1"/>
  <c r="G1800" s="1"/>
  <c r="G1801" s="1"/>
  <c r="G1802" s="1"/>
  <c r="G1803" s="1"/>
  <c r="G1804" s="1"/>
  <c r="G1805" s="1"/>
  <c r="G1806" s="1"/>
  <c r="G1807" s="1"/>
  <c r="G1808" s="1"/>
  <c r="G1809" s="1"/>
  <c r="G1810" s="1"/>
  <c r="G1811" s="1"/>
  <c r="G1812" s="1"/>
  <c r="G1813" s="1"/>
  <c r="G1814" s="1"/>
  <c r="G1815" s="1"/>
  <c r="G1816" s="1"/>
  <c r="G1817" s="1"/>
  <c r="G1818" s="1"/>
  <c r="G1693"/>
  <c r="G1694" s="1"/>
  <c r="G1695" s="1"/>
  <c r="G1696" s="1"/>
  <c r="G1697" s="1"/>
  <c r="G1698" s="1"/>
  <c r="G1699" s="1"/>
  <c r="G1700" s="1"/>
  <c r="G1701" s="1"/>
  <c r="G1702" s="1"/>
  <c r="G1703" s="1"/>
  <c r="G1704" s="1"/>
  <c r="G1705" s="1"/>
  <c r="G1706" s="1"/>
  <c r="G1707" s="1"/>
  <c r="G1708" s="1"/>
  <c r="G1709" s="1"/>
  <c r="G1710" s="1"/>
  <c r="G1711" s="1"/>
  <c r="G1712" s="1"/>
  <c r="G1713" s="1"/>
  <c r="G1714" s="1"/>
  <c r="G1715" s="1"/>
  <c r="G1716" s="1"/>
  <c r="G1717" s="1"/>
  <c r="G1718" s="1"/>
  <c r="G1719" s="1"/>
  <c r="G1720" s="1"/>
  <c r="G1721" s="1"/>
  <c r="G1722" s="1"/>
  <c r="G1723" s="1"/>
  <c r="G1724" s="1"/>
  <c r="G1725" s="1"/>
  <c r="G1726" s="1"/>
  <c r="G1727" s="1"/>
  <c r="G1728" s="1"/>
  <c r="G1729" s="1"/>
  <c r="I1730" s="1"/>
  <c r="G1738"/>
  <c r="G1739" s="1"/>
  <c r="G1740" s="1"/>
  <c r="G1741" s="1"/>
  <c r="G1742" s="1"/>
  <c r="G1743" s="1"/>
  <c r="G1744" s="1"/>
  <c r="G1745" s="1"/>
  <c r="G1746" s="1"/>
  <c r="G1747" s="1"/>
  <c r="G1748" s="1"/>
  <c r="G1749" s="1"/>
  <c r="G1750" s="1"/>
  <c r="G1751" s="1"/>
  <c r="G1752" s="1"/>
  <c r="G1753" s="1"/>
  <c r="G1754" s="1"/>
  <c r="G1755" s="1"/>
  <c r="G1756" s="1"/>
  <c r="G1757" s="1"/>
  <c r="G1758" s="1"/>
  <c r="G1759" s="1"/>
  <c r="G1760" s="1"/>
  <c r="G1761" s="1"/>
  <c r="G1762" s="1"/>
  <c r="G1763" s="1"/>
  <c r="G1764" s="1"/>
  <c r="G1765" s="1"/>
  <c r="G1766" s="1"/>
  <c r="G1767" s="1"/>
  <c r="G1768" s="1"/>
  <c r="G1769" s="1"/>
  <c r="G1770" s="1"/>
  <c r="G1771" s="1"/>
  <c r="G1675"/>
  <c r="G1676" s="1"/>
  <c r="G1677" s="1"/>
  <c r="G1678" s="1"/>
  <c r="G1679" s="1"/>
  <c r="G1680" s="1"/>
  <c r="G1681" s="1"/>
  <c r="G1682" s="1"/>
  <c r="G1683" s="1"/>
  <c r="G1877" l="1"/>
  <c r="G1878" s="1"/>
  <c r="G1879" s="1"/>
  <c r="G1880" s="1"/>
  <c r="G1881" s="1"/>
  <c r="G1882" s="1"/>
  <c r="G1883" s="1"/>
  <c r="G1884" s="1"/>
  <c r="G1885" s="1"/>
  <c r="G1886" s="1"/>
  <c r="G1887" s="1"/>
  <c r="G1888" s="1"/>
  <c r="G1889" s="1"/>
  <c r="G1890" s="1"/>
  <c r="G1891" s="1"/>
  <c r="G1892" s="1"/>
  <c r="G1893" s="1"/>
  <c r="G1894" s="1"/>
  <c r="G1895" s="1"/>
  <c r="G1896" s="1"/>
  <c r="G1897" s="1"/>
  <c r="G1898" s="1"/>
  <c r="G1899" s="1"/>
  <c r="G1900" s="1"/>
  <c r="G1901" s="1"/>
  <c r="G1902" s="1"/>
  <c r="G1903" s="1"/>
  <c r="G1904" s="1"/>
  <c r="G1905" s="1"/>
  <c r="G1906" s="1"/>
  <c r="G1907" s="1"/>
  <c r="G1908" s="1"/>
  <c r="G1909" s="1"/>
  <c r="G1910" s="1"/>
  <c r="G1911" s="1"/>
  <c r="G1912" s="1"/>
  <c r="G1913" s="1"/>
  <c r="G1923"/>
  <c r="G1914"/>
  <c r="G1922" s="1"/>
  <c r="G1819"/>
  <c r="G1820" s="1"/>
  <c r="G1821" s="1"/>
  <c r="G1944" l="1"/>
  <c r="G1945" s="1"/>
  <c r="G1946" s="1"/>
  <c r="G1947" s="1"/>
  <c r="G1948" s="1"/>
  <c r="G1949" s="1"/>
  <c r="G1950" s="1"/>
  <c r="G1951" s="1"/>
  <c r="G1952" s="1"/>
  <c r="G1953" s="1"/>
  <c r="G1954" s="1"/>
  <c r="G1955" s="1"/>
  <c r="G1956" s="1"/>
  <c r="G1957" s="1"/>
  <c r="G1958" l="1"/>
  <c r="G1990" s="1"/>
  <c r="G1991" s="1"/>
  <c r="G1992" s="1"/>
  <c r="G1993" s="1"/>
  <c r="G1994" s="1"/>
  <c r="G1995" s="1"/>
  <c r="G1996" s="1"/>
  <c r="G1997" s="1"/>
  <c r="G1998" s="1"/>
  <c r="G1999" s="1"/>
  <c r="G2000" s="1"/>
  <c r="G2001" s="1"/>
  <c r="G2002" s="1"/>
  <c r="G2003" s="1"/>
  <c r="G2004" s="1"/>
  <c r="G2005" s="1"/>
  <c r="G2006" s="1"/>
  <c r="G2007" s="1"/>
  <c r="G2008" s="1"/>
  <c r="G2009" l="1"/>
  <c r="G2036" s="1"/>
  <c r="G2037" s="1"/>
  <c r="G2038" s="1"/>
  <c r="G2039" s="1"/>
  <c r="G2040" s="1"/>
  <c r="G2041" s="1"/>
  <c r="G2042" s="1"/>
  <c r="G2043" s="1"/>
  <c r="G2044" s="1"/>
  <c r="G2045" l="1"/>
  <c r="G2089" s="1"/>
  <c r="G2090" s="1"/>
  <c r="G2091" s="1"/>
  <c r="G2092" s="1"/>
  <c r="G2093" s="1"/>
  <c r="G2094" l="1"/>
  <c r="G2135" s="1"/>
  <c r="G2138" s="1"/>
  <c r="G2181" s="1"/>
  <c r="G2182" s="1"/>
  <c r="G2227" s="1"/>
  <c r="G2228" s="1"/>
  <c r="G2273" s="1"/>
  <c r="G2274" s="1"/>
  <c r="G2312" s="1"/>
  <c r="G2395" s="1"/>
  <c r="G2450" s="1"/>
  <c r="G2512" s="1"/>
  <c r="G2542" s="1"/>
  <c r="G2577" s="1"/>
  <c r="G2588" s="1"/>
  <c r="G2617" s="1"/>
  <c r="G2634" s="1"/>
  <c r="G2451" l="1"/>
  <c r="G2452" s="1"/>
  <c r="G2453" s="1"/>
  <c r="G2454" s="1"/>
  <c r="G2455" s="1"/>
  <c r="G2456" s="1"/>
  <c r="G2457" s="1"/>
  <c r="G2458" s="1"/>
  <c r="G2459" s="1"/>
  <c r="G2460" s="1"/>
  <c r="G2461" s="1"/>
  <c r="G2462" s="1"/>
  <c r="G2463" s="1"/>
  <c r="G2464" s="1"/>
  <c r="G2465" s="1"/>
  <c r="G2466" s="1"/>
  <c r="G2467" s="1"/>
  <c r="G2468" s="1"/>
  <c r="G2469" s="1"/>
  <c r="G2470" s="1"/>
  <c r="G2471" s="1"/>
  <c r="G2472" s="1"/>
  <c r="G2473" s="1"/>
  <c r="G2474" s="1"/>
  <c r="G2475" s="1"/>
  <c r="G2476" s="1"/>
  <c r="G2477" s="1"/>
  <c r="G2478" s="1"/>
  <c r="G2479" s="1"/>
  <c r="G2480" s="1"/>
  <c r="G2481" s="1"/>
  <c r="G2482" s="1"/>
  <c r="G2483" s="1"/>
  <c r="G2484" s="1"/>
  <c r="G2485" s="1"/>
  <c r="G2486" s="1"/>
  <c r="G2487" s="1"/>
  <c r="G2488" s="1"/>
  <c r="G2497" s="1"/>
  <c r="G2498" s="1"/>
  <c r="G2499" s="1"/>
  <c r="G2500" s="1"/>
  <c r="G2501" s="1"/>
  <c r="G2502" s="1"/>
  <c r="G2503" s="1"/>
  <c r="G2504" s="1"/>
  <c r="G2505" s="1"/>
  <c r="G2506" s="1"/>
  <c r="G2507" s="1"/>
  <c r="G2508" s="1"/>
  <c r="G2509" s="1"/>
  <c r="G2510" s="1"/>
  <c r="G2511" s="1"/>
  <c r="G2136"/>
  <c r="G2137" s="1"/>
  <c r="G2589"/>
  <c r="G2590" s="1"/>
  <c r="G2591" s="1"/>
  <c r="G2592" s="1"/>
  <c r="G2593" s="1"/>
  <c r="G2594" s="1"/>
  <c r="G2595" s="1"/>
  <c r="G2596" s="1"/>
  <c r="G2597" s="1"/>
  <c r="G2598" s="1"/>
  <c r="G2599" s="1"/>
  <c r="G2600" s="1"/>
  <c r="G2601" s="1"/>
  <c r="G2602" s="1"/>
  <c r="G2603" s="1"/>
  <c r="G2604" s="1"/>
  <c r="G2605" s="1"/>
  <c r="G2606" s="1"/>
  <c r="G2607" s="1"/>
  <c r="G2608" s="1"/>
  <c r="G2609" s="1"/>
  <c r="G2610" s="1"/>
  <c r="G2611" s="1"/>
  <c r="G2612" s="1"/>
  <c r="G2613" s="1"/>
  <c r="G2614" s="1"/>
  <c r="G2615" s="1"/>
  <c r="G2616" s="1"/>
  <c r="G2313"/>
  <c r="G2314" s="1"/>
  <c r="G2315" s="1"/>
  <c r="G2316" s="1"/>
  <c r="G2317" s="1"/>
  <c r="G2318" s="1"/>
  <c r="G2319" s="1"/>
  <c r="G2320" s="1"/>
  <c r="G2321" s="1"/>
  <c r="G2322" s="1"/>
  <c r="G2323" s="1"/>
  <c r="G2324" s="1"/>
  <c r="G2325" s="1"/>
  <c r="G2326" s="1"/>
  <c r="G2327" s="1"/>
  <c r="G2328" s="1"/>
  <c r="G2329" s="1"/>
  <c r="G2330" s="1"/>
  <c r="G2331" s="1"/>
  <c r="G2332" s="1"/>
  <c r="G2333" s="1"/>
  <c r="G2334" s="1"/>
  <c r="G2335" s="1"/>
  <c r="G2336" s="1"/>
  <c r="G2337" s="1"/>
  <c r="G2338" s="1"/>
  <c r="G2339" s="1"/>
  <c r="G2340" s="1"/>
  <c r="G2341" s="1"/>
  <c r="G2342" s="1"/>
  <c r="G2343" s="1"/>
  <c r="G2344" s="1"/>
  <c r="G2345" s="1"/>
  <c r="G2346" s="1"/>
  <c r="G2347" s="1"/>
  <c r="G2348" s="1"/>
  <c r="G2349" s="1"/>
  <c r="G2543"/>
  <c r="G2544" s="1"/>
  <c r="G2545" s="1"/>
  <c r="G2546" s="1"/>
  <c r="G2547" s="1"/>
  <c r="G2548" s="1"/>
  <c r="G2549" s="1"/>
  <c r="G2550" s="1"/>
  <c r="G2551" s="1"/>
  <c r="G2552" s="1"/>
  <c r="G2553" s="1"/>
  <c r="G2554" s="1"/>
  <c r="G2555" s="1"/>
  <c r="G2556" s="1"/>
  <c r="G2557" s="1"/>
  <c r="G2558" s="1"/>
  <c r="G2559" s="1"/>
  <c r="G2560" s="1"/>
  <c r="G2561" s="1"/>
  <c r="G2562" s="1"/>
  <c r="G2563" s="1"/>
  <c r="G2564" s="1"/>
  <c r="G2565" s="1"/>
  <c r="G2566" s="1"/>
  <c r="G2567" s="1"/>
  <c r="G2568" s="1"/>
  <c r="G2569" s="1"/>
  <c r="G2570" s="1"/>
  <c r="G2571" s="1"/>
  <c r="G2572" s="1"/>
  <c r="G2573" s="1"/>
  <c r="G2574" s="1"/>
  <c r="G2575" s="1"/>
  <c r="G2576" s="1"/>
  <c r="G2635"/>
  <c r="G2636" s="1"/>
  <c r="G2637" s="1"/>
  <c r="G2638" s="1"/>
  <c r="G2639" s="1"/>
  <c r="G2640" s="1"/>
  <c r="G2641" s="1"/>
  <c r="G2642" s="1"/>
  <c r="G2643" s="1"/>
  <c r="G2644" s="1"/>
  <c r="G2645" s="1"/>
  <c r="G2646" s="1"/>
  <c r="G2647" s="1"/>
  <c r="G2648" s="1"/>
  <c r="G2649" s="1"/>
  <c r="G2650" s="1"/>
  <c r="G2651"/>
  <c r="G2680" s="1"/>
  <c r="G2496" l="1"/>
  <c r="G2719"/>
  <c r="G2773" s="1"/>
  <c r="G2681"/>
  <c r="G2682" s="1"/>
  <c r="G2683" s="1"/>
  <c r="G2684" s="1"/>
  <c r="G2685" s="1"/>
  <c r="G2686" s="1"/>
  <c r="G2687" s="1"/>
  <c r="G2688" s="1"/>
  <c r="G2689" s="1"/>
  <c r="G2690" s="1"/>
  <c r="G2691" s="1"/>
  <c r="G2692" s="1"/>
  <c r="G2693" s="1"/>
  <c r="G2694" s="1"/>
  <c r="G2695" s="1"/>
  <c r="G2696" s="1"/>
  <c r="G2697" s="1"/>
  <c r="G2698" s="1"/>
  <c r="G2699" s="1"/>
  <c r="G2700" s="1"/>
  <c r="G2701" s="1"/>
  <c r="G2702" s="1"/>
  <c r="G2703" s="1"/>
  <c r="G2704" s="1"/>
  <c r="G2705" s="1"/>
  <c r="G2706" s="1"/>
  <c r="G2707" s="1"/>
  <c r="G2708" s="1"/>
  <c r="G2709" s="1"/>
  <c r="G2710" s="1"/>
  <c r="G2711" s="1"/>
  <c r="G2712" s="1"/>
  <c r="G2713" s="1"/>
  <c r="G2714" s="1"/>
  <c r="G2715" s="1"/>
  <c r="G2716" s="1"/>
  <c r="G2717" s="1"/>
  <c r="G2718" s="1"/>
  <c r="G2774" l="1"/>
  <c r="G2775" s="1"/>
  <c r="G2776" s="1"/>
  <c r="G2777" s="1"/>
  <c r="G2778" s="1"/>
  <c r="G2779" s="1"/>
  <c r="G2780" s="1"/>
  <c r="G2781" s="1"/>
  <c r="G2782" s="1"/>
  <c r="G2783" s="1"/>
  <c r="G2784" s="1"/>
  <c r="G2785" s="1"/>
  <c r="G2786" s="1"/>
  <c r="G2787" s="1"/>
  <c r="G2788" s="1"/>
  <c r="G2789" s="1"/>
  <c r="G2790" s="1"/>
  <c r="G2791" s="1"/>
  <c r="G2792" s="1"/>
  <c r="G2793" s="1"/>
  <c r="G2794" s="1"/>
  <c r="G2795" s="1"/>
  <c r="G2796" s="1"/>
  <c r="G2797" s="1"/>
  <c r="G2798" s="1"/>
  <c r="G2799" s="1"/>
  <c r="G2800" s="1"/>
  <c r="G2801" s="1"/>
  <c r="G2802"/>
  <c r="G2819" s="1"/>
  <c r="G2820" s="1"/>
  <c r="G2821" s="1"/>
  <c r="G2822" s="1"/>
  <c r="G2823" s="1"/>
  <c r="G2824" s="1"/>
  <c r="G2825" s="1"/>
  <c r="G2826" s="1"/>
  <c r="G2827" s="1"/>
  <c r="G2828" l="1"/>
  <c r="G2865" s="1"/>
  <c r="G2866" l="1"/>
  <c r="G2868" s="1"/>
  <c r="G2869" s="1"/>
  <c r="G2870" s="1"/>
  <c r="G2871" s="1"/>
  <c r="G2872"/>
  <c r="G2911" s="1"/>
  <c r="G2912" s="1"/>
  <c r="G2953" s="1"/>
  <c r="G2955" l="1"/>
  <c r="G2999" s="1"/>
  <c r="G2954"/>
  <c r="G3060" l="1"/>
  <c r="G3000"/>
  <c r="G3001" s="1"/>
  <c r="G3002" s="1"/>
  <c r="G3003" s="1"/>
  <c r="G3004" s="1"/>
  <c r="G3005" s="1"/>
  <c r="G3006" s="1"/>
  <c r="G3007" s="1"/>
  <c r="G3008" s="1"/>
  <c r="G3009" s="1"/>
  <c r="G3010" s="1"/>
  <c r="G3011" s="1"/>
  <c r="G3012" s="1"/>
  <c r="G3013" s="1"/>
  <c r="G3014" s="1"/>
  <c r="G3015" s="1"/>
  <c r="G3016" s="1"/>
  <c r="G3017" s="1"/>
  <c r="G3018" s="1"/>
  <c r="G3019" s="1"/>
  <c r="G3020" s="1"/>
  <c r="G3021" s="1"/>
  <c r="G3022" s="1"/>
  <c r="G3023" s="1"/>
  <c r="G3024" s="1"/>
  <c r="G3025" s="1"/>
  <c r="G3026" s="1"/>
  <c r="G3027" s="1"/>
  <c r="G3028" s="1"/>
  <c r="G3029" s="1"/>
  <c r="G3030" s="1"/>
  <c r="G3031" s="1"/>
  <c r="G3032" s="1"/>
  <c r="G3033" s="1"/>
  <c r="G3034" s="1"/>
  <c r="G3035" s="1"/>
  <c r="G3036" s="1"/>
  <c r="G3037" s="1"/>
  <c r="G3038" s="1"/>
  <c r="G3039" s="1"/>
  <c r="G3040" s="1"/>
  <c r="G3041" s="1"/>
  <c r="G3042" s="1"/>
  <c r="G3043" s="1"/>
  <c r="G3044" s="1"/>
  <c r="G3045" s="1"/>
  <c r="G3046" s="1"/>
  <c r="G3047" s="1"/>
  <c r="G3048" s="1"/>
  <c r="G3049" s="1"/>
  <c r="G3050" s="1"/>
  <c r="G3051" s="1"/>
  <c r="G3052" s="1"/>
  <c r="G3053" s="1"/>
  <c r="G3054" s="1"/>
  <c r="G3055" s="1"/>
  <c r="G3056" s="1"/>
  <c r="G3057" s="1"/>
  <c r="G3058" s="1"/>
  <c r="G3059" s="1"/>
  <c r="I3061" l="1"/>
  <c r="G3092"/>
  <c r="G3093" l="1"/>
  <c r="G3094" s="1"/>
  <c r="G3095" s="1"/>
  <c r="G3096" s="1"/>
  <c r="G3097" s="1"/>
  <c r="G3098" s="1"/>
  <c r="G3099" s="1"/>
  <c r="G3100" s="1"/>
  <c r="G3101" s="1"/>
  <c r="G3102" s="1"/>
  <c r="G3103" s="1"/>
  <c r="G3104" s="1"/>
  <c r="G3105" s="1"/>
  <c r="G3106" s="1"/>
  <c r="G3107" s="1"/>
  <c r="G3108" s="1"/>
  <c r="G3109" s="1"/>
  <c r="G3110" s="1"/>
  <c r="G3111" s="1"/>
  <c r="G3112" s="1"/>
  <c r="G3113" s="1"/>
  <c r="G3114" s="1"/>
  <c r="G3115" s="1"/>
  <c r="G3116" s="1"/>
  <c r="G3117" s="1"/>
  <c r="G3118" s="1"/>
  <c r="G3119" s="1"/>
  <c r="G3120" s="1"/>
  <c r="G3121" s="1"/>
  <c r="G3122" s="1"/>
  <c r="G3123" s="1"/>
  <c r="G3124" s="1"/>
  <c r="G3125" s="1"/>
  <c r="G3126" s="1"/>
  <c r="G3127" s="1"/>
  <c r="G3128" s="1"/>
  <c r="G3129" s="1"/>
  <c r="G3130" s="1"/>
  <c r="G3131" s="1"/>
  <c r="G3132" s="1"/>
  <c r="G3133" s="1"/>
  <c r="G3134" s="1"/>
  <c r="G3135"/>
  <c r="I3135" l="1"/>
  <c r="G3185"/>
  <c r="G3186" l="1"/>
  <c r="G3187" s="1"/>
  <c r="G3188" s="1"/>
  <c r="G3189" s="1"/>
  <c r="G3190" s="1"/>
  <c r="G3191" s="1"/>
  <c r="G3192" s="1"/>
  <c r="G3193" s="1"/>
  <c r="G3194" s="1"/>
  <c r="G3195" s="1"/>
  <c r="G3196" s="1"/>
  <c r="G3197" s="1"/>
  <c r="G3198" s="1"/>
  <c r="G3199" s="1"/>
  <c r="G3200" s="1"/>
  <c r="G3201" s="1"/>
  <c r="G3202" s="1"/>
  <c r="G3203" s="1"/>
  <c r="G3204" s="1"/>
  <c r="G3205" s="1"/>
  <c r="G3206" s="1"/>
  <c r="G3207" s="1"/>
  <c r="G3208" s="1"/>
  <c r="G3209" s="1"/>
  <c r="G3210" s="1"/>
  <c r="G3211" s="1"/>
  <c r="G3212" s="1"/>
  <c r="G3213" s="1"/>
  <c r="G3214" s="1"/>
  <c r="G3215" s="1"/>
  <c r="G3216" s="1"/>
  <c r="G3217" s="1"/>
  <c r="G3218" s="1"/>
  <c r="G3219" s="1"/>
  <c r="G3220" s="1"/>
  <c r="G3221" s="1"/>
  <c r="G3222" s="1"/>
  <c r="G3223" s="1"/>
  <c r="G3224" s="1"/>
  <c r="G3225" s="1"/>
  <c r="G3226"/>
  <c r="G3278" s="1"/>
  <c r="G3279" l="1"/>
  <c r="G3280" s="1"/>
  <c r="G3281" s="1"/>
  <c r="G3282" s="1"/>
  <c r="G3283"/>
  <c r="G3324" s="1"/>
  <c r="G3361" l="1"/>
  <c r="G3416" s="1"/>
  <c r="G3325"/>
  <c r="G3326" s="1"/>
  <c r="G3327" s="1"/>
  <c r="G3328" s="1"/>
  <c r="G3329" s="1"/>
  <c r="G3330" s="1"/>
  <c r="G3331" s="1"/>
  <c r="G3332" s="1"/>
  <c r="G3333" s="1"/>
  <c r="G3334" s="1"/>
  <c r="G3335" s="1"/>
  <c r="G3336" s="1"/>
  <c r="G3337" s="1"/>
  <c r="G3338" s="1"/>
  <c r="G3339" s="1"/>
  <c r="G3340" s="1"/>
  <c r="G3341" s="1"/>
  <c r="G3342" s="1"/>
  <c r="G3343" s="1"/>
  <c r="G3344" s="1"/>
  <c r="G3345" s="1"/>
  <c r="G3346" s="1"/>
  <c r="G3347" s="1"/>
  <c r="G3348" s="1"/>
  <c r="G3349" s="1"/>
  <c r="G3350" s="1"/>
  <c r="G3351" s="1"/>
  <c r="G3352" s="1"/>
  <c r="G3353" s="1"/>
  <c r="G3354" s="1"/>
  <c r="G3355" s="1"/>
  <c r="G3356" s="1"/>
  <c r="G3357" s="1"/>
  <c r="G3358" s="1"/>
  <c r="G3359" s="1"/>
  <c r="G3360" s="1"/>
  <c r="G3435" l="1"/>
  <c r="G3460" s="1"/>
  <c r="G3417"/>
  <c r="G3418" s="1"/>
  <c r="G3419" s="1"/>
  <c r="G3420" s="1"/>
  <c r="G3421" s="1"/>
  <c r="G3422" s="1"/>
  <c r="G3423" s="1"/>
  <c r="G3424" s="1"/>
  <c r="G3425" s="1"/>
  <c r="G3426" s="1"/>
  <c r="G3427" s="1"/>
  <c r="G3428" s="1"/>
  <c r="G3429" s="1"/>
  <c r="G3430" s="1"/>
  <c r="G3431" s="1"/>
  <c r="G3432" s="1"/>
  <c r="G3433" s="1"/>
  <c r="G3434" s="1"/>
  <c r="G3476" l="1"/>
  <c r="G3504" s="1"/>
  <c r="G3505" s="1"/>
  <c r="G3506" s="1"/>
  <c r="G3507" s="1"/>
  <c r="G3508" s="1"/>
  <c r="G3509" s="1"/>
  <c r="G3510" s="1"/>
  <c r="G3511" s="1"/>
  <c r="G3512" s="1"/>
  <c r="G3513" s="1"/>
  <c r="G3514" s="1"/>
  <c r="G3515" s="1"/>
  <c r="G3516" s="1"/>
  <c r="G3517" s="1"/>
  <c r="G3461"/>
  <c r="G3462" s="1"/>
  <c r="G3463" s="1"/>
  <c r="G3464" s="1"/>
  <c r="G3465" s="1"/>
  <c r="G3466" s="1"/>
  <c r="G3467" s="1"/>
  <c r="G3468" s="1"/>
  <c r="G3469" s="1"/>
  <c r="G3470" s="1"/>
  <c r="G3471" s="1"/>
  <c r="G3472" s="1"/>
  <c r="G3473" s="1"/>
  <c r="G3474" s="1"/>
  <c r="G3475" s="1"/>
  <c r="G3518" l="1"/>
  <c r="G3549" s="1"/>
  <c r="G3550" s="1"/>
  <c r="G3595" s="1"/>
  <c r="G3596" l="1"/>
  <c r="G3597" s="1"/>
  <c r="G3598" s="1"/>
  <c r="G3599" s="1"/>
  <c r="G3600" s="1"/>
  <c r="G3601" s="1"/>
  <c r="G3602" s="1"/>
  <c r="G3603" s="1"/>
  <c r="G3604" s="1"/>
  <c r="G3605" s="1"/>
  <c r="G3606" s="1"/>
  <c r="G3607" s="1"/>
  <c r="G3608" s="1"/>
  <c r="G3609" s="1"/>
  <c r="G3610" s="1"/>
  <c r="G3611" s="1"/>
  <c r="G3612" s="1"/>
  <c r="G3613" s="1"/>
  <c r="G3614" s="1"/>
  <c r="G3615" s="1"/>
  <c r="G3616" s="1"/>
  <c r="G3617" s="1"/>
  <c r="G3618" s="1"/>
  <c r="G3619"/>
  <c r="G3639" s="1"/>
  <c r="G3640" l="1"/>
  <c r="G3641" s="1"/>
  <c r="G3642" s="1"/>
  <c r="G3643"/>
  <c r="G3685" s="1"/>
  <c r="G3686" s="1"/>
  <c r="G3731" s="1"/>
  <c r="G3732" s="1"/>
  <c r="G3777" s="1"/>
  <c r="G3778" s="1"/>
  <c r="G3825" l="1"/>
  <c r="H1188" i="2"/>
  <c r="G3837" i="1" l="1"/>
  <c r="G3826"/>
</calcChain>
</file>

<file path=xl/sharedStrings.xml><?xml version="1.0" encoding="utf-8"?>
<sst xmlns="http://schemas.openxmlformats.org/spreadsheetml/2006/main" count="5939" uniqueCount="1393">
  <si>
    <t>INSTITUCION EDUCATIVA SAN JOSE No.1</t>
  </si>
  <si>
    <t>NIT: 806013680-9   DANE: 11430003096</t>
  </si>
  <si>
    <t>LIBRO AUXILIAR DE BANCOS</t>
  </si>
  <si>
    <t>CUENTA CORRIENTE No. 530-06659</t>
  </si>
  <si>
    <t>FECHA</t>
  </si>
  <si>
    <t>DETALLE</t>
  </si>
  <si>
    <t>DEBE</t>
  </si>
  <si>
    <t>HABER</t>
  </si>
  <si>
    <t>SALDO</t>
  </si>
  <si>
    <t>SALDO A FEBRERO 28/2010</t>
  </si>
  <si>
    <t>Otto Daniel Martinez, Ch No. 1303</t>
  </si>
  <si>
    <t>Jose Antonio Martinez Lopez, Ch No. 1304</t>
  </si>
  <si>
    <t>Esteban Torres Jaramillo, Ch No. 1305</t>
  </si>
  <si>
    <t>DIAN/BBVA, Ch No. 1306</t>
  </si>
  <si>
    <t>Carlos Arturo Gomez Vitola, Ch No. 1307</t>
  </si>
  <si>
    <t>John Jairo Rodriguez Navarro, Ch No. 1308</t>
  </si>
  <si>
    <t>Colombia Telecomunicaciones S.A., Ch No.1309</t>
  </si>
  <si>
    <t>Eduar Bravo Sampayo, Ch No. 1310</t>
  </si>
  <si>
    <t>Bolivar E.U., Ch No. 1311</t>
  </si>
  <si>
    <t>Luis E Carlos Gutierrez, Ch No. 1312</t>
  </si>
  <si>
    <t>Arnold E Escaño Molina, Ch No. 1313</t>
  </si>
  <si>
    <t>Jose Antonio Martinez Lopez, Ch No. 1314</t>
  </si>
  <si>
    <t>Nibaldo Jose Ramirez Martinez, Ch No. 1315</t>
  </si>
  <si>
    <t>Consignacion</t>
  </si>
  <si>
    <t>Impuesto Decreto</t>
  </si>
  <si>
    <t>Comision</t>
  </si>
  <si>
    <t>Iva comision</t>
  </si>
  <si>
    <t>SALDO A MARZO 31/2010</t>
  </si>
  <si>
    <t>MIGUEL ANGEL ARCIA AGUAS</t>
  </si>
  <si>
    <t>EDUAR BRAVO SAMPAYO</t>
  </si>
  <si>
    <t>Rector</t>
  </si>
  <si>
    <t>Contador Publico</t>
  </si>
  <si>
    <t>QUIMICOL DE LA SABANA LTDA, Ch No. 1316</t>
  </si>
  <si>
    <t>Farid Matute Jaraba, Ch No. 1317</t>
  </si>
  <si>
    <t>Jenny Lorena Victoria Escobar, Ch No. 1318</t>
  </si>
  <si>
    <t>Arturo Carlos Gomez Vitola, Ch No. 1319</t>
  </si>
  <si>
    <t>BBVA/DIAN, Ch No. 1320</t>
  </si>
  <si>
    <t>Anuar De Jesus Cortazar Mejia, Ch No. 1321</t>
  </si>
  <si>
    <t>Jose Antonio Martinez Lopez, Ch No.1322</t>
  </si>
  <si>
    <t>Maria Catalina Baños De Fernandez, Ch No. 1323</t>
  </si>
  <si>
    <t>COLOMBIA TELECOMUNICACIONES S.A., Ch No. 1324</t>
  </si>
  <si>
    <t>07/042010</t>
  </si>
  <si>
    <t>Comision por chequera</t>
  </si>
  <si>
    <t>Iva comision chequera</t>
  </si>
  <si>
    <t>Comision Net Empresas</t>
  </si>
  <si>
    <t>Iva comision Net Empresas</t>
  </si>
  <si>
    <t>SALDO A ABRIL 30/2010</t>
  </si>
  <si>
    <t>Alexander Rafael Barreto Turizo, Ch No. 1325</t>
  </si>
  <si>
    <t>BBVA/DIAN, Ch No. 1326</t>
  </si>
  <si>
    <t>Bolivar E. U.</t>
  </si>
  <si>
    <t>Jose Antonio Martinez Lopez, Ch No. 1328</t>
  </si>
  <si>
    <t>Libardo Antonio Agudelo Amelines, Ch No. 1329</t>
  </si>
  <si>
    <t>Nibaldo Jose Ramirez Martinez, Ch No. 1330</t>
  </si>
  <si>
    <t>Colombia Telecomunicaciones S.A., Ch No. 1331</t>
  </si>
  <si>
    <t>Nibaldo Jose Ramirez Martinez, Ch No. 1332</t>
  </si>
  <si>
    <t>SALDO A MAYO 31/2010</t>
  </si>
  <si>
    <t>Samuel Restrepo Lafont, Ch No. 1333</t>
  </si>
  <si>
    <t>Nibaldo Jose Ramirez Martinez, Ch No. 1334</t>
  </si>
  <si>
    <t>Bolivar E. U., Ch No. 1335</t>
  </si>
  <si>
    <t>Jose Antonio Martinez Lopez, Ch No. 1336</t>
  </si>
  <si>
    <t>Jose Antonio Martinez Lopez, Ch No. 1337</t>
  </si>
  <si>
    <t>Arturo C Gomez Vitola, Ch No. 1338</t>
  </si>
  <si>
    <t>Eduar Bravo Sampayo, Ch No. 1339</t>
  </si>
  <si>
    <t>Juan Rafael Noriega R, Ch No. 1340</t>
  </si>
  <si>
    <t>Jose Antonio Martinez Lopez, Ch No. 1341</t>
  </si>
  <si>
    <t>Libardo Antonio Agudelo Amelines, Ch No. 1342</t>
  </si>
  <si>
    <t>Bolivar E. U., Ch No. 1343</t>
  </si>
  <si>
    <t>Roger A Ortega Garcia, Ch No. 1345</t>
  </si>
  <si>
    <t>Elena Matute Jaraba, Ch No. 1346</t>
  </si>
  <si>
    <t>Jose Antonio Martinez Lopez, Ch No. 1347</t>
  </si>
  <si>
    <t>Luis E Calderon G, Ch No. 1348</t>
  </si>
  <si>
    <t>Jhon J Rodriguez Navarro, Ch No. 1349</t>
  </si>
  <si>
    <t>Jesus E Leal Correa, Ch No. 1350</t>
  </si>
  <si>
    <t>Hector S Lara bolaños, Ch No. 1351</t>
  </si>
  <si>
    <t>Quimicol De La Sabana Ltda, Ch No. 1352</t>
  </si>
  <si>
    <t>ASEGURADORA SOLIDARIA DE COLOMBIA, Ch No. 1353</t>
  </si>
  <si>
    <t>DIAN, Ch No. 1354</t>
  </si>
  <si>
    <t>Roque Barrios Macias, Ch No. 1355</t>
  </si>
  <si>
    <t>Fanor E Ramos Ruiz, Ch No. 1356</t>
  </si>
  <si>
    <t>Jairo Pacheco Rangel, Ch No. 1357</t>
  </si>
  <si>
    <t>COLOMBIA TELECOMUNICACIONES S.A. E.S.P. Ch No. 1358</t>
  </si>
  <si>
    <t>Eduar Bravo Sampayo, Ch No. 1359</t>
  </si>
  <si>
    <t>Lacides Gordon Barreto, Ch No. 1360</t>
  </si>
  <si>
    <t>Job Paba Baldovino, Ch No. 1361</t>
  </si>
  <si>
    <t>Milciades Gordon Banega, Ch No. 1362</t>
  </si>
  <si>
    <t>Juan C Vergara Mendoza, Ch No. 1363</t>
  </si>
  <si>
    <t>Jhonny Moreno Rodriguez, Ch No. 1364</t>
  </si>
  <si>
    <t>Luis E Calderon G, Ch No. 1365</t>
  </si>
  <si>
    <t>Roque Barrios Macias, Ch No. 1366</t>
  </si>
  <si>
    <t xml:space="preserve">Fautino J Medina Quiñones, Ch No. 1367 </t>
  </si>
  <si>
    <t>EDUCAR S.A., Ch No. 1368</t>
  </si>
  <si>
    <t>BOLIVAR E.U. Ch No. 1369</t>
  </si>
  <si>
    <t>Jose A Martinez Lopez, Ch No. 1371</t>
  </si>
  <si>
    <t>Roger A Ortega Garcia, Ch No. 1372</t>
  </si>
  <si>
    <t>Anuar De J Cortazar Mejia, Ch No. 1373</t>
  </si>
  <si>
    <t>Nubis Montes Baldovino, Ch No. 1374</t>
  </si>
  <si>
    <t>Jose J Castillo Dominguez, Ch No. 1375</t>
  </si>
  <si>
    <t>Comision net empresas</t>
  </si>
  <si>
    <t>Iva comision net empresas</t>
  </si>
  <si>
    <t>SALDO A JUNIO 30/2010</t>
  </si>
  <si>
    <t>Luis E Calderon Gutierrez, Ch No. 1376</t>
  </si>
  <si>
    <t>COLOMBIA TELECOMUNICACIONES S.A.-E.S.P., Ch No. 1377</t>
  </si>
  <si>
    <t>Arturo C Gomez Vitola., Ch No. 1378</t>
  </si>
  <si>
    <t>BOLIVAR E.U., Ch No. 1379</t>
  </si>
  <si>
    <t>Alexander Herrera Jimenez, Ch No. 1380</t>
  </si>
  <si>
    <t>Milciades Gordon Banega, Ch No. 1381</t>
  </si>
  <si>
    <t>Jhon J Rodriguez Navarro, Ch No. 1382</t>
  </si>
  <si>
    <t>DIAN, Ch No. 1383</t>
  </si>
  <si>
    <t>Otto D Martinez L, Ch No. 1384</t>
  </si>
  <si>
    <t>Jose A Martinez Lopez, Ch No. 1385</t>
  </si>
  <si>
    <t>Nibaldo J Ramirez Martinez., Ch No. 1386</t>
  </si>
  <si>
    <t>Arturo C Gomez Vitola., Ch No. 1387</t>
  </si>
  <si>
    <t>Amaury R Ramirez Del Valle, Ch No. 1388</t>
  </si>
  <si>
    <t>Dunia E Olivera Ramirez, Ch No. 1389</t>
  </si>
  <si>
    <t>Jose A Martinez Lopez, Ch No. 1390</t>
  </si>
  <si>
    <t>Luis E Calderon Gutierrez, Ch No. 1391</t>
  </si>
  <si>
    <t>Nora Del S Herrera M, Ch No. 1392</t>
  </si>
  <si>
    <t>SALDO A JULIO 31/2010</t>
  </si>
  <si>
    <t>Job Paba Baldovino, Ch No. 1393</t>
  </si>
  <si>
    <t>Alexander Herrera Jimenez, Ch No. 1394</t>
  </si>
  <si>
    <t>DIAN, Ch No. 1395</t>
  </si>
  <si>
    <t>Arturo C Gomez Vitola, Ch No. 1396</t>
  </si>
  <si>
    <t>Jhon J Rodriguez Navarro, Ch No. 1397</t>
  </si>
  <si>
    <t>Juan De Dios Soto De La Hoz, Ch No. 1398</t>
  </si>
  <si>
    <t>Libia Arias Martinez, Ch No. 1399</t>
  </si>
  <si>
    <t>Colombia Telecomunicaciones S.A.-E.S.P., Ch No. 1400</t>
  </si>
  <si>
    <t>Alexander Herrera Jimenez, Ch No. 1401</t>
  </si>
  <si>
    <t>Manuel De J Martinez Carrascal, Ch No. 1402</t>
  </si>
  <si>
    <t>Alberto Mendez Gonzalez, Ch No. 1403</t>
  </si>
  <si>
    <t>SALDO A AGOSTO 31/2010</t>
  </si>
  <si>
    <t>Impuesto decreto</t>
  </si>
  <si>
    <t>Portes</t>
  </si>
  <si>
    <t>Iva portes</t>
  </si>
  <si>
    <t>Comision remesa</t>
  </si>
  <si>
    <t>Iva comision remesas</t>
  </si>
  <si>
    <t>Eduar Bravo Sampayo, Ch No. 1404</t>
  </si>
  <si>
    <t>DIAN, Ch No. 1405</t>
  </si>
  <si>
    <t>Manuel De J Martinez Carrascal, Ch No. 1406</t>
  </si>
  <si>
    <t>Zoeth Mellisa Rocha Reales, Ch No. 1407</t>
  </si>
  <si>
    <t>Bolivar E.U., Ch No. 1408</t>
  </si>
  <si>
    <t>Luis E Calderon Gutierrez, Ch No. 1409</t>
  </si>
  <si>
    <t>Jose A Martinez Lopez, Ch No. 1410</t>
  </si>
  <si>
    <t>Nibaldo J Ramirez Martinez, Ch No. 1411</t>
  </si>
  <si>
    <t>Manuel De J Martinez Carrascal, Ch No. 1412</t>
  </si>
  <si>
    <t>Esteban Torres Jaramillo, Ch No. 1413</t>
  </si>
  <si>
    <t>Eudo Barros Lopez, Ch No. 1414</t>
  </si>
  <si>
    <t>Rogelio Rodelo Aguas, Ch No. 1415</t>
  </si>
  <si>
    <t>Eduar Bravo Sampayo, Ch No. 1416</t>
  </si>
  <si>
    <t>QUIMICOL DE LA SABANA LTDA, Ch No. 1417</t>
  </si>
  <si>
    <t>Jose M Ruiz Pineda, Ch No. 1418</t>
  </si>
  <si>
    <t>Jose A Martinez Lopez, Ch No. 1419</t>
  </si>
  <si>
    <t>Nora Del S Herrera Mendez, Ch No. 1420</t>
  </si>
  <si>
    <t>Luis E Calderon Gutierrez, Ch No. 1421</t>
  </si>
  <si>
    <t>Colombia Telecomunicaciones S.A.-E.S.P., Ch No. 1422</t>
  </si>
  <si>
    <t>SALDO A SEPTIEMBRE 30/2010</t>
  </si>
  <si>
    <t>Manuel De J Martinez Carrascal, Ch No. 1423</t>
  </si>
  <si>
    <t>Juan R Noriega Ramirez, Ch No. 1424</t>
  </si>
  <si>
    <t>DIAN, Ch No. 1425</t>
  </si>
  <si>
    <t>SALDO A OCTUBRE 31/2010</t>
  </si>
  <si>
    <t>COLOMBIA TELECOMUNICACIONES S.A-E.S.P., Ch No. 1426</t>
  </si>
  <si>
    <t>Jose Vasquez Vergara, Ch No. 1427</t>
  </si>
  <si>
    <t>Eduar Bravo Sampayo, Ch No. 1428</t>
  </si>
  <si>
    <t>Zoeth Mellisa Rocha Reales, Ch No. 1429</t>
  </si>
  <si>
    <t>Luis E Calderon Gutierrez, Ch No. 1430</t>
  </si>
  <si>
    <t>Jose A Martinez Lopez, Ch No. 1431</t>
  </si>
  <si>
    <t>Stiven De J Sampayo M, Ch No. 1432</t>
  </si>
  <si>
    <t>Milena Celis De Vasquez, Ch No. 1433</t>
  </si>
  <si>
    <t>Alexander Barreto Turizo, Ch No. 1434</t>
  </si>
  <si>
    <t>SALDO A NOVIEMBRE 30/2010</t>
  </si>
  <si>
    <t>Nibaldo Ramirez Martinez, Ch No. 1435</t>
  </si>
  <si>
    <t>Colombia Telecomunicaciones S.A., Ch No. 1436</t>
  </si>
  <si>
    <t>Quimicol De La Sabana Ltda, Ch No. 1438</t>
  </si>
  <si>
    <t>Eduar Bravo Sampayo, Ch No. 1437</t>
  </si>
  <si>
    <t>Libardo Agudelo Amelines, Ch No. 1439</t>
  </si>
  <si>
    <t>DIAN, Ch No. 1440</t>
  </si>
  <si>
    <t>Jose A Martinez Lopez, Ch No. 1441</t>
  </si>
  <si>
    <t>Juan De Dios Soto De La Hoz, Ch No. 1442</t>
  </si>
  <si>
    <t>Eduar Bravo Sampayo, Ch No. 1443</t>
  </si>
  <si>
    <t>Quimicol De La Sabana Ltda, Ch No. 1444</t>
  </si>
  <si>
    <t>SALDO A DICIEMBRE 31/2010</t>
  </si>
  <si>
    <t>Comision chequera</t>
  </si>
  <si>
    <t>SALDO QUE VIENE</t>
  </si>
  <si>
    <t>SALDO QUE PASA</t>
  </si>
  <si>
    <t>No. CH</t>
  </si>
  <si>
    <t>No. EG</t>
  </si>
  <si>
    <t>DIAN</t>
  </si>
  <si>
    <t>2011-1</t>
  </si>
  <si>
    <t>COLOMBIA TELECOMUNICACIONES S.A.-E.S.P.</t>
  </si>
  <si>
    <t>2011-2</t>
  </si>
  <si>
    <t>EDUAR A VRAVO SAMPAYO</t>
  </si>
  <si>
    <t>2011-3</t>
  </si>
  <si>
    <t>LICETH MIRELA ANAYA ARMESTO</t>
  </si>
  <si>
    <t>2011-4</t>
  </si>
  <si>
    <t>JOSE ANTONIO MARTINEZ LOPEZ</t>
  </si>
  <si>
    <t>2011-5</t>
  </si>
  <si>
    <t>NIBALDO JOSE RAMIREZ MARTINEZ</t>
  </si>
  <si>
    <t>2011-6</t>
  </si>
  <si>
    <t>2011-7</t>
  </si>
  <si>
    <t>LUIS ENRIQUE CALDERON GUTIERREZ</t>
  </si>
  <si>
    <t>2011-8</t>
  </si>
  <si>
    <t>IMPUESTO DECRETO</t>
  </si>
  <si>
    <t>2011-9</t>
  </si>
  <si>
    <t>201-10</t>
  </si>
  <si>
    <t>2011-11</t>
  </si>
  <si>
    <t>2011-12</t>
  </si>
  <si>
    <t>2011-13</t>
  </si>
  <si>
    <t>2011-14</t>
  </si>
  <si>
    <t>2011-15</t>
  </si>
  <si>
    <t>2011-16</t>
  </si>
  <si>
    <t>2011-17</t>
  </si>
  <si>
    <t>2011-18</t>
  </si>
  <si>
    <t>2011-19</t>
  </si>
  <si>
    <t>2011-20</t>
  </si>
  <si>
    <t>Consignacion propia</t>
  </si>
  <si>
    <t>Consignacion ALCALDIA M/GUE</t>
  </si>
  <si>
    <t>ESTEBAN TORRES JARAMILLO</t>
  </si>
  <si>
    <t>JHON JAIRO RODRIGUEZ NAVARRO</t>
  </si>
  <si>
    <t>FAUTINO JAVIER MEDINA QUIÑONEZ</t>
  </si>
  <si>
    <t>NIBALDO RAMON BOLIVAR MURILLO</t>
  </si>
  <si>
    <t>ARTURO CARLOS GOMEZ VITOLA</t>
  </si>
  <si>
    <t>TULIA ELENA VIDES MENCO</t>
  </si>
  <si>
    <t>INIRIDA MARIA GUERRA SEVERICHE</t>
  </si>
  <si>
    <t>AMAURY RAUL RAMIREZ DEL VALLE</t>
  </si>
  <si>
    <t>FARID ALBERTO MATUTE JARABA</t>
  </si>
  <si>
    <t>ZOETH MELLISSA ROCHA REALES</t>
  </si>
  <si>
    <t>QUIMICOL DE LA SABANA LTDA</t>
  </si>
  <si>
    <t>EDUAR ALBERO BRAVO SAMPAYO</t>
  </si>
  <si>
    <t>ARTURO ELIECER TOLEDO JOYA</t>
  </si>
  <si>
    <t>ALBERTO MENDEZ GONZALEZ</t>
  </si>
  <si>
    <t>BANCO BBVA</t>
  </si>
  <si>
    <t>JAIRO PACHECO RANGEL</t>
  </si>
  <si>
    <t>2011-21</t>
  </si>
  <si>
    <t>2011-22</t>
  </si>
  <si>
    <t>2011-23</t>
  </si>
  <si>
    <t>2011-24</t>
  </si>
  <si>
    <t>2011-25</t>
  </si>
  <si>
    <t>2011-26</t>
  </si>
  <si>
    <t>2011-27</t>
  </si>
  <si>
    <t>2011-28</t>
  </si>
  <si>
    <t>2011-29</t>
  </si>
  <si>
    <t>2011-30</t>
  </si>
  <si>
    <t>2011-31</t>
  </si>
  <si>
    <t>2011-32</t>
  </si>
  <si>
    <t>2011-33</t>
  </si>
  <si>
    <t>2011-34</t>
  </si>
  <si>
    <t>2011-35</t>
  </si>
  <si>
    <t>2011-36</t>
  </si>
  <si>
    <t>2011-37</t>
  </si>
  <si>
    <t>2011-38</t>
  </si>
  <si>
    <t>2011-39</t>
  </si>
  <si>
    <t>2011-40</t>
  </si>
  <si>
    <t>2011-41</t>
  </si>
  <si>
    <t>2011-42</t>
  </si>
  <si>
    <t>2011-43</t>
  </si>
  <si>
    <t>2011-44</t>
  </si>
  <si>
    <t>2011-45</t>
  </si>
  <si>
    <t>2011-46</t>
  </si>
  <si>
    <t>2011-47</t>
  </si>
  <si>
    <t>2011-48</t>
  </si>
  <si>
    <t>2011-49</t>
  </si>
  <si>
    <t>2011-50</t>
  </si>
  <si>
    <t>2011-51</t>
  </si>
  <si>
    <t>2011-52</t>
  </si>
  <si>
    <t>2011-53</t>
  </si>
  <si>
    <t>2011-54</t>
  </si>
  <si>
    <t>2011-55</t>
  </si>
  <si>
    <t>2011-56</t>
  </si>
  <si>
    <t>2011-57</t>
  </si>
  <si>
    <t>2011-58</t>
  </si>
  <si>
    <t>2011-59</t>
  </si>
  <si>
    <t>2011-60</t>
  </si>
  <si>
    <t>2011-61</t>
  </si>
  <si>
    <t>2011-62</t>
  </si>
  <si>
    <t>2011-63</t>
  </si>
  <si>
    <t>2011-64</t>
  </si>
  <si>
    <t>2011-65</t>
  </si>
  <si>
    <t>2011-66</t>
  </si>
  <si>
    <t>2011-67</t>
  </si>
  <si>
    <t>Hoja 1 de 2</t>
  </si>
  <si>
    <t>Hoja 2 de 2</t>
  </si>
  <si>
    <t>NOHORA LUCIA GOMEZ BENITEZ</t>
  </si>
  <si>
    <t>LACIDES GORDON BARRETO</t>
  </si>
  <si>
    <t>JUAN RAFAEL NORIEGA</t>
  </si>
  <si>
    <t>FAUTINO JAVIER MEDINA QUIÑONES</t>
  </si>
  <si>
    <t>MANUEL DE JESUS MARTINEZ CARRASCAL</t>
  </si>
  <si>
    <t>JOB PABA BALDOVINO</t>
  </si>
  <si>
    <t>ROGER ALBERTO ORTEGA GARCIA</t>
  </si>
  <si>
    <t>ALEXANDER RAFAEL BARRETO TURIZO</t>
  </si>
  <si>
    <t>NIBALDO BOLIVAR MURILLO</t>
  </si>
  <si>
    <t>INELDA ROSA ATENCIA ESPINOSA</t>
  </si>
  <si>
    <t>WILBER ANTONIO CORREA ACOSTA</t>
  </si>
  <si>
    <t>EYMER DE JESUS LOBO HEREDIA</t>
  </si>
  <si>
    <t>ZOETH MELLISA ROCHA REALES</t>
  </si>
  <si>
    <t>ALFONSO MANUEL RAMOS CASTILLEJO</t>
  </si>
  <si>
    <t>JAVIER MANJARREZ GONZALEZ</t>
  </si>
  <si>
    <t>AZUERO EDITORES LTDA</t>
  </si>
  <si>
    <t>2011-68</t>
  </si>
  <si>
    <t>2011-69</t>
  </si>
  <si>
    <t>2011-70</t>
  </si>
  <si>
    <t>2011-71</t>
  </si>
  <si>
    <t>2011-72</t>
  </si>
  <si>
    <t>2011-73</t>
  </si>
  <si>
    <t>2011-74</t>
  </si>
  <si>
    <t>2011-75</t>
  </si>
  <si>
    <t>2011-76</t>
  </si>
  <si>
    <t>2011-78</t>
  </si>
  <si>
    <t>2011-79</t>
  </si>
  <si>
    <t>2011-80</t>
  </si>
  <si>
    <t>2011-81</t>
  </si>
  <si>
    <t>2011-82</t>
  </si>
  <si>
    <t>2011-83</t>
  </si>
  <si>
    <t>2011-84</t>
  </si>
  <si>
    <t>2011-85</t>
  </si>
  <si>
    <t>2011-86</t>
  </si>
  <si>
    <t>2011-87</t>
  </si>
  <si>
    <t>2011-88</t>
  </si>
  <si>
    <t>2011-89</t>
  </si>
  <si>
    <t>2011-90</t>
  </si>
  <si>
    <t>2011-91</t>
  </si>
  <si>
    <t>2011-92</t>
  </si>
  <si>
    <t>2011-93</t>
  </si>
  <si>
    <t>2011-94</t>
  </si>
  <si>
    <t>2011-95</t>
  </si>
  <si>
    <t>2011-96</t>
  </si>
  <si>
    <t>2011-97</t>
  </si>
  <si>
    <t>2011-98</t>
  </si>
  <si>
    <t>2011-99</t>
  </si>
  <si>
    <t>2011-100</t>
  </si>
  <si>
    <t>2011-101</t>
  </si>
  <si>
    <t>N.B.</t>
  </si>
  <si>
    <t>Hoja 1 de 1</t>
  </si>
  <si>
    <t>2011-102</t>
  </si>
  <si>
    <t>2011-103</t>
  </si>
  <si>
    <t>MARIBEL MARTINEZ</t>
  </si>
  <si>
    <t>LIBARDO TULIO JIMENEZ CERRO</t>
  </si>
  <si>
    <t>JAVIER MANJARRES GONZALEZ</t>
  </si>
  <si>
    <t>BREITNER ANTONIO PINO BELLO</t>
  </si>
  <si>
    <t>FARID MATUTE JARABA</t>
  </si>
  <si>
    <t>CARLOS ENRIQUE IBARRA GULLOSO</t>
  </si>
  <si>
    <t>CONSUELO NAVARRO VERGARA</t>
  </si>
  <si>
    <t>JULIO ENRIQUE QUINTERO TORRES</t>
  </si>
  <si>
    <t>RODOLFO ZAMBRANO VESGA</t>
  </si>
  <si>
    <t>MARTHA ESTHER LASTRE RAMIREZ</t>
  </si>
  <si>
    <t>LIBARDO AGUDELO AMELINES</t>
  </si>
  <si>
    <t>2011-104</t>
  </si>
  <si>
    <t>2011-105</t>
  </si>
  <si>
    <t>2011-106</t>
  </si>
  <si>
    <t>2011-107</t>
  </si>
  <si>
    <t>2011-108</t>
  </si>
  <si>
    <t>2011-109</t>
  </si>
  <si>
    <t>2011-110</t>
  </si>
  <si>
    <t>2011-111</t>
  </si>
  <si>
    <t>2011-112</t>
  </si>
  <si>
    <t>2011-114</t>
  </si>
  <si>
    <t>2011-115</t>
  </si>
  <si>
    <t>2011-116</t>
  </si>
  <si>
    <t>2011-117</t>
  </si>
  <si>
    <t>2011-118</t>
  </si>
  <si>
    <t>2011-119</t>
  </si>
  <si>
    <t>2011-120</t>
  </si>
  <si>
    <t>2011-121</t>
  </si>
  <si>
    <t>2011-122</t>
  </si>
  <si>
    <t>2011-123</t>
  </si>
  <si>
    <t>2011-124</t>
  </si>
  <si>
    <t>2011-125</t>
  </si>
  <si>
    <t>2011-126</t>
  </si>
  <si>
    <t>2011-127</t>
  </si>
  <si>
    <t>2011-128</t>
  </si>
  <si>
    <t>2011-129</t>
  </si>
  <si>
    <t>2011-130</t>
  </si>
  <si>
    <t>2011-113</t>
  </si>
  <si>
    <t>FAUTINO MEDINA QUIÑONEZ</t>
  </si>
  <si>
    <t>ASEGURADORA SOLIDARIA DE COLOMBIA</t>
  </si>
  <si>
    <t>TULIA HELENA VIDES MENCO</t>
  </si>
  <si>
    <t>LUIS CALDERON GUTIERREZ</t>
  </si>
  <si>
    <t>ROQUE BARRIOS MACIAS</t>
  </si>
  <si>
    <t>OSCAR FABIAN DE LA PEÑA BELTRAN</t>
  </si>
  <si>
    <t>NORA DEL SOCORRO HERRERA M</t>
  </si>
  <si>
    <t>JUAN CARLOS VERGARA MENDOZA</t>
  </si>
  <si>
    <t>EMPRESA COOPERATIVA DE BIENESTAR SOCIAL LTDA</t>
  </si>
  <si>
    <t>ALEJANDRO SUAREZ URUETA</t>
  </si>
  <si>
    <t>REEMBERTO MONTES BAENA</t>
  </si>
  <si>
    <t>RAFAEL ANGEL MORON SANCHEZ</t>
  </si>
  <si>
    <t>NILSON GRIMALDO PEZZOTTI</t>
  </si>
  <si>
    <t>EDNA LUZ QUEZADA</t>
  </si>
  <si>
    <t>JULIO HERNANDO CUEVAS PEREZ</t>
  </si>
  <si>
    <t>2011-131</t>
  </si>
  <si>
    <t>2011-132</t>
  </si>
  <si>
    <t>2011-133</t>
  </si>
  <si>
    <t>2011-134</t>
  </si>
  <si>
    <t>2011-135</t>
  </si>
  <si>
    <t>2011-136</t>
  </si>
  <si>
    <t>2011-137</t>
  </si>
  <si>
    <t>2011-138</t>
  </si>
  <si>
    <t>2011-139</t>
  </si>
  <si>
    <t>2011-140</t>
  </si>
  <si>
    <t>2011-141</t>
  </si>
  <si>
    <t>2011-142</t>
  </si>
  <si>
    <t>2011-143</t>
  </si>
  <si>
    <t>2011-144</t>
  </si>
  <si>
    <t>2011-145</t>
  </si>
  <si>
    <t>2011-146</t>
  </si>
  <si>
    <t>2011-147</t>
  </si>
  <si>
    <t>2011-148</t>
  </si>
  <si>
    <t>2011-149</t>
  </si>
  <si>
    <t>2011-150</t>
  </si>
  <si>
    <t>2011-151</t>
  </si>
  <si>
    <t>2011-152</t>
  </si>
  <si>
    <t>2011-153</t>
  </si>
  <si>
    <t>2011-154</t>
  </si>
  <si>
    <t>2011-155</t>
  </si>
  <si>
    <t>2011-156</t>
  </si>
  <si>
    <t>2011-157</t>
  </si>
  <si>
    <t>2011-158</t>
  </si>
  <si>
    <t>2011-159</t>
  </si>
  <si>
    <t>2011-160</t>
  </si>
  <si>
    <t>2011-161</t>
  </si>
  <si>
    <t>JUAN RAFAEL NORIEGA R</t>
  </si>
  <si>
    <t>2011-162</t>
  </si>
  <si>
    <t>2011-163</t>
  </si>
  <si>
    <t>2011-164</t>
  </si>
  <si>
    <t>2011-165</t>
  </si>
  <si>
    <t>2011-166</t>
  </si>
  <si>
    <t>2011-167</t>
  </si>
  <si>
    <t>ANA MARIA CARLEO ATENCIO</t>
  </si>
  <si>
    <t>AROLDO BALLESTAS CABARCAS</t>
  </si>
  <si>
    <t>2011-168</t>
  </si>
  <si>
    <t>2011-169</t>
  </si>
  <si>
    <t>2011-170</t>
  </si>
  <si>
    <t>2011-171</t>
  </si>
  <si>
    <t>2011-172</t>
  </si>
  <si>
    <t>2011-173</t>
  </si>
  <si>
    <t>2011-174</t>
  </si>
  <si>
    <t>2011-175</t>
  </si>
  <si>
    <t>2011-176</t>
  </si>
  <si>
    <t>2011-177</t>
  </si>
  <si>
    <t>2011-178</t>
  </si>
  <si>
    <t>2011-179</t>
  </si>
  <si>
    <t>CONSIGNACION TRANSFERENCIA</t>
  </si>
  <si>
    <t>CONSIGNACION PROPIA</t>
  </si>
  <si>
    <t>JORGE E MANTILLA SOLORZANO</t>
  </si>
  <si>
    <t>2011-180</t>
  </si>
  <si>
    <t>EDUAR A BRAVO SAMPAYO</t>
  </si>
  <si>
    <t>2011-181</t>
  </si>
  <si>
    <t>DIGNA PINZON SCARPATTY</t>
  </si>
  <si>
    <t>JOSE A MARTINEZ LOPEZ</t>
  </si>
  <si>
    <t>2011-182</t>
  </si>
  <si>
    <t>2011-183</t>
  </si>
  <si>
    <t>2011-184</t>
  </si>
  <si>
    <t>LUIS E CALDERON GUTIERREZ</t>
  </si>
  <si>
    <t>2011-185</t>
  </si>
  <si>
    <t>2011-186</t>
  </si>
  <si>
    <t>2011-187</t>
  </si>
  <si>
    <t>2011-188</t>
  </si>
  <si>
    <t>RAFAEL A MORON SANCHEZ</t>
  </si>
  <si>
    <t>2011-189</t>
  </si>
  <si>
    <t>CARLOS E IBARRA GULLOSO</t>
  </si>
  <si>
    <t>2011-190</t>
  </si>
  <si>
    <t>CONSIGNACION TRANFERENCIA ALCALDIA M/GUE</t>
  </si>
  <si>
    <t>JOSE GREGORIO VASQUEZ VERGARA</t>
  </si>
  <si>
    <t>ZUNILDA RAQUEL SUAREZ NUÑEZ</t>
  </si>
  <si>
    <t>EUDO BARROS LOPEZ</t>
  </si>
  <si>
    <t>SEDUIN S.A.S</t>
  </si>
  <si>
    <t>CARMEN ALICIA PORRAS PABA</t>
  </si>
  <si>
    <t>JORGE LUNA BECERRA</t>
  </si>
  <si>
    <t>EDIABEL SEGUNDO PABUENA VERGARA</t>
  </si>
  <si>
    <t>2011-191</t>
  </si>
  <si>
    <t>2011-192</t>
  </si>
  <si>
    <t>2011-193</t>
  </si>
  <si>
    <t>2011-194</t>
  </si>
  <si>
    <t>2011-195</t>
  </si>
  <si>
    <t>2011-196</t>
  </si>
  <si>
    <t>2011-197</t>
  </si>
  <si>
    <t>2011-198</t>
  </si>
  <si>
    <t>2011-199</t>
  </si>
  <si>
    <t>2011-200</t>
  </si>
  <si>
    <t>2011-201</t>
  </si>
  <si>
    <t>RAFAEL NAVAS PAUTT</t>
  </si>
  <si>
    <t>ALEXANDER BARRETO TURIZO</t>
  </si>
  <si>
    <t>LILIANA MARGARITA CADENA OLIVERA</t>
  </si>
  <si>
    <t>2011-202</t>
  </si>
  <si>
    <t>2011-203</t>
  </si>
  <si>
    <t>2011-204</t>
  </si>
  <si>
    <t>2011-205</t>
  </si>
  <si>
    <t>2011-206</t>
  </si>
  <si>
    <t>2011-207</t>
  </si>
  <si>
    <t>2011-208</t>
  </si>
  <si>
    <t>2011-209</t>
  </si>
  <si>
    <t>2011-210</t>
  </si>
  <si>
    <t>2011-211</t>
  </si>
  <si>
    <t>2011-212</t>
  </si>
  <si>
    <t>2011-213</t>
  </si>
  <si>
    <t>2011-214</t>
  </si>
  <si>
    <t>2011-215</t>
  </si>
  <si>
    <t>sisben</t>
  </si>
  <si>
    <t>DIVA ESTHER GUEVARA NAVARRO</t>
  </si>
  <si>
    <t>2012-1</t>
  </si>
  <si>
    <t>2012-2</t>
  </si>
  <si>
    <t>SOLANYE MARIA SCHMALBACH MORENO</t>
  </si>
  <si>
    <t>CONSUELO DEL CARMEN NAVARRO VERGARA</t>
  </si>
  <si>
    <t>AMARANTO RODRIGUEZ GALINDO</t>
  </si>
  <si>
    <t>LUIS CARLOS PIÑERES PORTO</t>
  </si>
  <si>
    <t>AMAURY RAMIREZ DEL VALLE</t>
  </si>
  <si>
    <t>FANOR ENRIQUE RAMOS RUIZ</t>
  </si>
  <si>
    <t>MARTIN JOSE RAMIREZ MARTINEZ</t>
  </si>
  <si>
    <t>LUIS ALBERTO BOHORQUEZ BARROSO</t>
  </si>
  <si>
    <t>MILENA CELIS DE VASQUEZ</t>
  </si>
  <si>
    <t>MARIELA REALES RODELO</t>
  </si>
  <si>
    <t>SURTIGAS S.A.</t>
  </si>
  <si>
    <t>DANIEL ACOSTA ESTRADA</t>
  </si>
  <si>
    <t>JHONATHAN ENRIQUE CUEVAS OBREGON</t>
  </si>
  <si>
    <t>OCHOBITS TECNOLOGIA S.A.S.</t>
  </si>
  <si>
    <t>JESUS EDUARDO LEAL CORREA</t>
  </si>
  <si>
    <t>ROSA AMELIA URBIÑEZ AGUILAR</t>
  </si>
  <si>
    <t>EDITORIAL PLANETA COLOMBIANA S.A.</t>
  </si>
  <si>
    <t>ROBERT GUZMAN CAÑAVERA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</si>
  <si>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</si>
  <si>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</si>
  <si>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</si>
  <si>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</si>
  <si>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</si>
  <si>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</si>
  <si>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</si>
  <si>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</si>
  <si>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</si>
  <si>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</si>
  <si>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2012-13</t>
  </si>
  <si>
    <t>2012-14</t>
  </si>
  <si>
    <t>2012-15</t>
  </si>
  <si>
    <t>2012-16</t>
  </si>
  <si>
    <t>2012-17</t>
  </si>
  <si>
    <t>2012-18</t>
  </si>
  <si>
    <t>2012-19</t>
  </si>
  <si>
    <t>2012-20</t>
  </si>
  <si>
    <t>2012-21</t>
  </si>
  <si>
    <t>2012-22</t>
  </si>
  <si>
    <t>2012-23</t>
  </si>
  <si>
    <t>2012-24</t>
  </si>
  <si>
    <t>2012-25</t>
  </si>
  <si>
    <t>2012-26</t>
  </si>
  <si>
    <t>2012-27</t>
  </si>
  <si>
    <t>2012-28</t>
  </si>
  <si>
    <t>2012-29</t>
  </si>
  <si>
    <t>2012-30</t>
  </si>
  <si>
    <t>2012-31</t>
  </si>
  <si>
    <t>2012-33</t>
  </si>
  <si>
    <t>2012-34</t>
  </si>
  <si>
    <t>2012-35</t>
  </si>
  <si>
    <t>2012-37</t>
  </si>
  <si>
    <t>2012-38</t>
  </si>
  <si>
    <t>2012-39</t>
  </si>
  <si>
    <t>2012-40</t>
  </si>
  <si>
    <t>2012-41</t>
  </si>
  <si>
    <t>2012-42</t>
  </si>
  <si>
    <t>2012-43</t>
  </si>
  <si>
    <t>2012-44</t>
  </si>
  <si>
    <t>2012-45</t>
  </si>
  <si>
    <t>2012-46</t>
  </si>
  <si>
    <t>2012-47</t>
  </si>
  <si>
    <t>2012-48</t>
  </si>
  <si>
    <t>2012-49</t>
  </si>
  <si>
    <t>2012-50</t>
  </si>
  <si>
    <t>2012-51</t>
  </si>
  <si>
    <t>2012-52</t>
  </si>
  <si>
    <t>2012-53</t>
  </si>
  <si>
    <t>2012-54</t>
  </si>
  <si>
    <t>Hoja 2 de 3</t>
  </si>
  <si>
    <t>Hoja 1 de 3</t>
  </si>
  <si>
    <t>Hoja 3 de 3</t>
  </si>
  <si>
    <t>MARTIN JOSE RAMIREZ ZAMBRANO</t>
  </si>
  <si>
    <t>INGRID HOYOS ECHEVERRIA</t>
  </si>
  <si>
    <t>NIBALDO RAMIREZ MARTINEZ</t>
  </si>
  <si>
    <t>FERNANDO JOSE BENITEZ CUEVAS</t>
  </si>
  <si>
    <t>CARLOS ARTURO GOMEZ VITOLA</t>
  </si>
  <si>
    <t>JAVIER ELIECER GUZMAN RUIZ</t>
  </si>
  <si>
    <t>EMILIO MARTINEZ GARCIA</t>
  </si>
  <si>
    <t>EDUARDO TEHERAN MERCADO</t>
  </si>
  <si>
    <t>2012-55</t>
  </si>
  <si>
    <t>2012-56</t>
  </si>
  <si>
    <t>2012-57</t>
  </si>
  <si>
    <t>2012-58</t>
  </si>
  <si>
    <t>2012-59</t>
  </si>
  <si>
    <t>2012-60</t>
  </si>
  <si>
    <t>2012-61</t>
  </si>
  <si>
    <t>2012-62</t>
  </si>
  <si>
    <t>2012-63</t>
  </si>
  <si>
    <t>2012-64</t>
  </si>
  <si>
    <t>2012-65</t>
  </si>
  <si>
    <t>2012-66</t>
  </si>
  <si>
    <t>2012-67</t>
  </si>
  <si>
    <t>2012-68</t>
  </si>
  <si>
    <t>2012-69</t>
  </si>
  <si>
    <t>2012-70</t>
  </si>
  <si>
    <t>2012-72</t>
  </si>
  <si>
    <t>2012-73</t>
  </si>
  <si>
    <t>2012-74</t>
  </si>
  <si>
    <t>BBVA</t>
  </si>
  <si>
    <t>N.D.</t>
  </si>
  <si>
    <t>EDINSON MANUEL MERCADO THERAN</t>
  </si>
  <si>
    <t>EMILIANO MARTINEZ GARCIA</t>
  </si>
  <si>
    <t>RAFAL DEL CRISTO PEREZ RAMIREZ</t>
  </si>
  <si>
    <t>2012-75</t>
  </si>
  <si>
    <t>2012-76</t>
  </si>
  <si>
    <t>2012-77</t>
  </si>
  <si>
    <t>2012-78</t>
  </si>
  <si>
    <t>2012-79</t>
  </si>
  <si>
    <t>2012-80</t>
  </si>
  <si>
    <t>2012-81</t>
  </si>
  <si>
    <t>2012-82</t>
  </si>
  <si>
    <t>2012-83</t>
  </si>
  <si>
    <t>2012-84</t>
  </si>
  <si>
    <t>2012-85</t>
  </si>
  <si>
    <t>2012-86</t>
  </si>
  <si>
    <t>2012-87</t>
  </si>
  <si>
    <t>2012-88</t>
  </si>
  <si>
    <t>2012-89</t>
  </si>
  <si>
    <t>GABRIEL ANTONIO IRIARTE BENITEZ</t>
  </si>
  <si>
    <t>ORLANDO HABIB CURE CORCIONE</t>
  </si>
  <si>
    <t>2012-90</t>
  </si>
  <si>
    <t>2012-91</t>
  </si>
  <si>
    <t>CUENTA CORRIENTE No. 0591-6999-9956-DAVIVIENDA</t>
  </si>
  <si>
    <t>DAVIVIENDA</t>
  </si>
  <si>
    <t>JORGE ENRIQUE ACOSTA ALVARADO</t>
  </si>
  <si>
    <t>JUAN CARLOS VERGARA</t>
  </si>
  <si>
    <t>SOLANYE MARIA SMALBACH MORENO</t>
  </si>
  <si>
    <t>QUIMICOL DE LA SBANA LTDA</t>
  </si>
  <si>
    <t>RAFAEL DEL CRISTO PEREZ RAMIREZ</t>
  </si>
  <si>
    <t>ABRAHAM EMILIO GANEM LUNA</t>
  </si>
  <si>
    <t>LACIDES JOSE PAVA SANTANA</t>
  </si>
  <si>
    <t>FUNDACION GILBER SANTIAGO UNA ESPERANZA DE VIDA</t>
  </si>
  <si>
    <t>2012-92</t>
  </si>
  <si>
    <t>67523-3</t>
  </si>
  <si>
    <t>2012-93</t>
  </si>
  <si>
    <t>67524-7</t>
  </si>
  <si>
    <t>2012-94</t>
  </si>
  <si>
    <t>67525-0</t>
  </si>
  <si>
    <t>2012-95</t>
  </si>
  <si>
    <t>67526-4</t>
  </si>
  <si>
    <t>2012-96</t>
  </si>
  <si>
    <t>67527-8</t>
  </si>
  <si>
    <t>2012-97</t>
  </si>
  <si>
    <t>67528-1</t>
  </si>
  <si>
    <t>2012-98</t>
  </si>
  <si>
    <t>67529-5</t>
  </si>
  <si>
    <t>2012-99</t>
  </si>
  <si>
    <t>67530-4</t>
  </si>
  <si>
    <t>2012-100</t>
  </si>
  <si>
    <t>67531-8</t>
  </si>
  <si>
    <t>2012-101</t>
  </si>
  <si>
    <t>2012-102</t>
  </si>
  <si>
    <t>67532-1</t>
  </si>
  <si>
    <t>2012-103</t>
  </si>
  <si>
    <t>2012-104</t>
  </si>
  <si>
    <t>67533-5</t>
  </si>
  <si>
    <t>2012-105</t>
  </si>
  <si>
    <t>67534-9</t>
  </si>
  <si>
    <t>2012-106</t>
  </si>
  <si>
    <t>67535-2</t>
  </si>
  <si>
    <t>2012-107</t>
  </si>
  <si>
    <t>67536-6</t>
  </si>
  <si>
    <t>2012-108</t>
  </si>
  <si>
    <t>67537-1</t>
  </si>
  <si>
    <t>2012-109</t>
  </si>
  <si>
    <t>67538-3</t>
  </si>
  <si>
    <t>2012-110</t>
  </si>
  <si>
    <t>67539-7</t>
  </si>
  <si>
    <t>2012-111</t>
  </si>
  <si>
    <t>67540-6</t>
  </si>
  <si>
    <t>2012-112</t>
  </si>
  <si>
    <t>67541-1</t>
  </si>
  <si>
    <t>2012-113</t>
  </si>
  <si>
    <t>2012-114</t>
  </si>
  <si>
    <t>67542-3</t>
  </si>
  <si>
    <t>2012-115</t>
  </si>
  <si>
    <t>67543-7</t>
  </si>
  <si>
    <t>2012-116</t>
  </si>
  <si>
    <t>67544-0</t>
  </si>
  <si>
    <t>2012-117</t>
  </si>
  <si>
    <t>67545-4</t>
  </si>
  <si>
    <t>2012-118</t>
  </si>
  <si>
    <t>OCHOBITS TECNOLOGIA S.A.S</t>
  </si>
  <si>
    <t>B.B.V.A.</t>
  </si>
  <si>
    <t>67546-8</t>
  </si>
  <si>
    <t>2012-119</t>
  </si>
  <si>
    <t>67547-1</t>
  </si>
  <si>
    <t>2012-120</t>
  </si>
  <si>
    <t>67548-5</t>
  </si>
  <si>
    <t>2012-122</t>
  </si>
  <si>
    <t>67549-9</t>
  </si>
  <si>
    <t>2012-123</t>
  </si>
  <si>
    <t>67550-8</t>
  </si>
  <si>
    <t>2012-124</t>
  </si>
  <si>
    <t>67551-1</t>
  </si>
  <si>
    <t>2012-125</t>
  </si>
  <si>
    <t>67552-5</t>
  </si>
  <si>
    <t>2012-130</t>
  </si>
  <si>
    <t>41188-2</t>
  </si>
  <si>
    <t>2012-131</t>
  </si>
  <si>
    <t>41189-6</t>
  </si>
  <si>
    <t>2012-133</t>
  </si>
  <si>
    <t>CECILIA ARIAS ZAMBRANO</t>
  </si>
  <si>
    <t>OBEDY SOLEDAD TORO ACOSTA</t>
  </si>
  <si>
    <t>CANDELARIA ESTHER JIMENEZ AGUIRRE</t>
  </si>
  <si>
    <t>2012-126</t>
  </si>
  <si>
    <t>2012-127</t>
  </si>
  <si>
    <t>2012-128</t>
  </si>
  <si>
    <t>2012-129</t>
  </si>
  <si>
    <t>2012-132</t>
  </si>
  <si>
    <t>COINPHISMA</t>
  </si>
  <si>
    <t>41190-5</t>
  </si>
  <si>
    <t>2012-134</t>
  </si>
  <si>
    <t>41191-9</t>
  </si>
  <si>
    <t>2012-135</t>
  </si>
  <si>
    <t>41192-2</t>
  </si>
  <si>
    <t>2012-136</t>
  </si>
  <si>
    <t>41193-6</t>
  </si>
  <si>
    <t>2012-137</t>
  </si>
  <si>
    <t>41194-1</t>
  </si>
  <si>
    <t>2012-138</t>
  </si>
  <si>
    <t>41195-3</t>
  </si>
  <si>
    <t>2012-140</t>
  </si>
  <si>
    <t>41196-7</t>
  </si>
  <si>
    <t>2012-141</t>
  </si>
  <si>
    <t>41198-4</t>
  </si>
  <si>
    <t>2012-142</t>
  </si>
  <si>
    <t>41197-0</t>
  </si>
  <si>
    <t>2012-143</t>
  </si>
  <si>
    <t>41199-8</t>
  </si>
  <si>
    <t>2012-144</t>
  </si>
  <si>
    <t>41200-6</t>
  </si>
  <si>
    <t>2012-145</t>
  </si>
  <si>
    <t>41201-1</t>
  </si>
  <si>
    <t>2012-147</t>
  </si>
  <si>
    <t>41202-3</t>
  </si>
  <si>
    <t>2012-148</t>
  </si>
  <si>
    <t>41204-0</t>
  </si>
  <si>
    <t>2012-149</t>
  </si>
  <si>
    <t>41205-4</t>
  </si>
  <si>
    <t>2012-150</t>
  </si>
  <si>
    <t>41206-8</t>
  </si>
  <si>
    <t>2012-151</t>
  </si>
  <si>
    <t>41207-1</t>
  </si>
  <si>
    <t>2012-152</t>
  </si>
  <si>
    <t>2012-139</t>
  </si>
  <si>
    <t>2012-146</t>
  </si>
  <si>
    <t>41208-5</t>
  </si>
  <si>
    <t>2012-153</t>
  </si>
  <si>
    <t>41209-9</t>
  </si>
  <si>
    <t>2012-154</t>
  </si>
  <si>
    <t>41210-8</t>
  </si>
  <si>
    <t>2012-155</t>
  </si>
  <si>
    <t>41211-1</t>
  </si>
  <si>
    <t>2012-156</t>
  </si>
  <si>
    <t>41212-5</t>
  </si>
  <si>
    <t>2012-157</t>
  </si>
  <si>
    <t>41213-9</t>
  </si>
  <si>
    <t>2012-158</t>
  </si>
  <si>
    <t>41214-2</t>
  </si>
  <si>
    <t>2012-159</t>
  </si>
  <si>
    <t>41215-6</t>
  </si>
  <si>
    <t>2012-160</t>
  </si>
  <si>
    <t>41216-1</t>
  </si>
  <si>
    <t>2012-161</t>
  </si>
  <si>
    <t>JAIRO ALFREDO PINTO LOZADO</t>
  </si>
  <si>
    <t>LAURA ESTHER MENDOZA HERNANDEZ</t>
  </si>
  <si>
    <t>GABRIELA PATRICIA CONTRERAS CRUZ</t>
  </si>
  <si>
    <t>NILO E PEREZ SEVERICHE</t>
  </si>
  <si>
    <t>BANCO DAVIVIENDA</t>
  </si>
  <si>
    <t>41217-3</t>
  </si>
  <si>
    <t>2012-162</t>
  </si>
  <si>
    <t>41218-7</t>
  </si>
  <si>
    <t>2012-163</t>
  </si>
  <si>
    <t>41219-0</t>
  </si>
  <si>
    <t>2012-165</t>
  </si>
  <si>
    <t>41221-3</t>
  </si>
  <si>
    <t>2012-166</t>
  </si>
  <si>
    <t>41222-7</t>
  </si>
  <si>
    <t>2012-167</t>
  </si>
  <si>
    <t>41223-0</t>
  </si>
  <si>
    <t>2012-168</t>
  </si>
  <si>
    <t>41224-4</t>
  </si>
  <si>
    <t>2012-169</t>
  </si>
  <si>
    <t>41225-8</t>
  </si>
  <si>
    <t>2012-170</t>
  </si>
  <si>
    <t>41226-1</t>
  </si>
  <si>
    <t>2012-171</t>
  </si>
  <si>
    <t>41227-5</t>
  </si>
  <si>
    <t>2012-172</t>
  </si>
  <si>
    <t>41228-9</t>
  </si>
  <si>
    <t>2012-174</t>
  </si>
  <si>
    <t>41229-2</t>
  </si>
  <si>
    <t>2012-175</t>
  </si>
  <si>
    <t>41230-1</t>
  </si>
  <si>
    <t>2012-176</t>
  </si>
  <si>
    <t>41231-5</t>
  </si>
  <si>
    <t>2012-177</t>
  </si>
  <si>
    <t>41232-9</t>
  </si>
  <si>
    <t>2012-178</t>
  </si>
  <si>
    <t>41233-2</t>
  </si>
  <si>
    <t>2012-179</t>
  </si>
  <si>
    <t>41234-6</t>
  </si>
  <si>
    <t>2012-180</t>
  </si>
  <si>
    <t>2012-173</t>
  </si>
  <si>
    <t>41235-1</t>
  </si>
  <si>
    <t>2013-1</t>
  </si>
  <si>
    <t>41236-3</t>
  </si>
  <si>
    <t>2013-2</t>
  </si>
  <si>
    <t>LACIDES JOSE PAVA S</t>
  </si>
  <si>
    <t>41237-7</t>
  </si>
  <si>
    <t>2013-3</t>
  </si>
  <si>
    <t>41238-0</t>
  </si>
  <si>
    <t>2013-4</t>
  </si>
  <si>
    <t>ODACIR EDUARDO MEZA VIDES</t>
  </si>
  <si>
    <t>41239-4</t>
  </si>
  <si>
    <t>2013-5</t>
  </si>
  <si>
    <t>TOMAS A NAVARRO ALANDETE</t>
  </si>
  <si>
    <t>41240-3</t>
  </si>
  <si>
    <t>2013-6</t>
  </si>
  <si>
    <t>41241-7</t>
  </si>
  <si>
    <t>2013-7</t>
  </si>
  <si>
    <t>41242-0</t>
  </si>
  <si>
    <t>2013-8</t>
  </si>
  <si>
    <t>41243-4</t>
  </si>
  <si>
    <t>2013-9</t>
  </si>
  <si>
    <t>41244-8</t>
  </si>
  <si>
    <t>2013-10</t>
  </si>
  <si>
    <t>ELDER JOSE GOMEZ LOBO</t>
  </si>
  <si>
    <t>41245-1</t>
  </si>
  <si>
    <t>2013-11</t>
  </si>
  <si>
    <t>41246-5</t>
  </si>
  <si>
    <t>2013-12</t>
  </si>
  <si>
    <t>CUENTA CORRIENTE No. 530-06659-BBVA</t>
  </si>
  <si>
    <t>41248-2</t>
  </si>
  <si>
    <t>2013-13</t>
  </si>
  <si>
    <t>41249-6</t>
  </si>
  <si>
    <t>2013-14</t>
  </si>
  <si>
    <t>41250-5</t>
  </si>
  <si>
    <t>2013-15</t>
  </si>
  <si>
    <t>ALEJANDRO DE LA CRUZ SUAREZ URUETA</t>
  </si>
  <si>
    <t>OLGA LUCIA SILGADO BULA</t>
  </si>
  <si>
    <t>GRACIELA PATRICIA CONTRERAS CRUZ</t>
  </si>
  <si>
    <t>CARLOS AUGUSTO BAYONA BAUTISTA</t>
  </si>
  <si>
    <t>LILIANA M CARDENAS OLIVARES</t>
  </si>
  <si>
    <t>ALFONSO JOSE SCHMALBACH VARGAS</t>
  </si>
  <si>
    <t>REPRESENTACIONES GRANADOS ASOCIADOS SAS</t>
  </si>
  <si>
    <t>JOSE E ACOSTA ALVARADO</t>
  </si>
  <si>
    <t>ALEX GUZMAN AVILA</t>
  </si>
  <si>
    <t>2013-16</t>
  </si>
  <si>
    <t>2013-17</t>
  </si>
  <si>
    <t>2013-18</t>
  </si>
  <si>
    <t>2013-19</t>
  </si>
  <si>
    <t>2013-20</t>
  </si>
  <si>
    <t>2013-21</t>
  </si>
  <si>
    <t>2013-22</t>
  </si>
  <si>
    <t>2013-23</t>
  </si>
  <si>
    <t>2013-24</t>
  </si>
  <si>
    <t>2013-25</t>
  </si>
  <si>
    <t>2013-26</t>
  </si>
  <si>
    <t>2013-27</t>
  </si>
  <si>
    <t>2013-28</t>
  </si>
  <si>
    <t>2013-29</t>
  </si>
  <si>
    <t>2013-30</t>
  </si>
  <si>
    <t>2013-31</t>
  </si>
  <si>
    <t>2013-32</t>
  </si>
  <si>
    <t>2013-33</t>
  </si>
  <si>
    <t>2013-34</t>
  </si>
  <si>
    <t>2013-35</t>
  </si>
  <si>
    <t>2013-36</t>
  </si>
  <si>
    <t>2013-37</t>
  </si>
  <si>
    <t>2013-38</t>
  </si>
  <si>
    <t>2013-39</t>
  </si>
  <si>
    <t>2013-40</t>
  </si>
  <si>
    <t>2013-41</t>
  </si>
  <si>
    <t>2013-42</t>
  </si>
  <si>
    <t>2013-44</t>
  </si>
  <si>
    <t>2013-45</t>
  </si>
  <si>
    <t>2013-46</t>
  </si>
  <si>
    <t>2013-47</t>
  </si>
  <si>
    <t>2013-48</t>
  </si>
  <si>
    <t>CONSIGNACION NAL</t>
  </si>
  <si>
    <t>2013-49</t>
  </si>
  <si>
    <t>2013-43</t>
  </si>
  <si>
    <t>LILIANA MARGARITA CADENA OLIVARES</t>
  </si>
  <si>
    <t>CARTON Y PAPEL COMUNICAR SAS</t>
  </si>
  <si>
    <t>ISAURIS LARIOS CARCAMO</t>
  </si>
  <si>
    <t>FELIX JOSE SERRANO ORTEGA</t>
  </si>
  <si>
    <t>LEONARDO JIMENEZ RAMOS</t>
  </si>
  <si>
    <t>JAVIER EMILIO LORA PADILLA</t>
  </si>
  <si>
    <t>OCHOBITS TECNOLOGIA SAS</t>
  </si>
  <si>
    <t>LUIS ALFONSO RODRIGUEZ OSORIO</t>
  </si>
  <si>
    <t>2013-50</t>
  </si>
  <si>
    <t>2013-51</t>
  </si>
  <si>
    <t>2013-53</t>
  </si>
  <si>
    <t>2013-54</t>
  </si>
  <si>
    <t>2013-55</t>
  </si>
  <si>
    <t>2013-56</t>
  </si>
  <si>
    <t>2013-57</t>
  </si>
  <si>
    <t>2013-58</t>
  </si>
  <si>
    <t>2013-59</t>
  </si>
  <si>
    <t>2013-60</t>
  </si>
  <si>
    <t>2013-61</t>
  </si>
  <si>
    <t>2013-62</t>
  </si>
  <si>
    <t>2013-63</t>
  </si>
  <si>
    <t>2013-64</t>
  </si>
  <si>
    <t>2013-65</t>
  </si>
  <si>
    <t>2013-66</t>
  </si>
  <si>
    <t>2013-67</t>
  </si>
  <si>
    <t>2013-68</t>
  </si>
  <si>
    <t>2013-69</t>
  </si>
  <si>
    <t>2013-70</t>
  </si>
  <si>
    <t>2013-71</t>
  </si>
  <si>
    <t>2013-72</t>
  </si>
  <si>
    <t>2013-73</t>
  </si>
  <si>
    <t>2013-74</t>
  </si>
  <si>
    <t>2013-75</t>
  </si>
  <si>
    <t>2013-76</t>
  </si>
  <si>
    <t>2013-52</t>
  </si>
  <si>
    <t>publicidad</t>
  </si>
  <si>
    <t>convrnio</t>
  </si>
  <si>
    <t>convenio</t>
  </si>
  <si>
    <t>c.i.</t>
  </si>
  <si>
    <t>2 pagos de 16</t>
  </si>
  <si>
    <t>saldo pagado en enero/2013</t>
  </si>
  <si>
    <t>fose/2012</t>
  </si>
  <si>
    <t>CARLOS IBARRA GULLOSO</t>
  </si>
  <si>
    <t>JESSICA PAOLA VILORIA FABREGA</t>
  </si>
  <si>
    <t>EDINSON JESUS RICO RICO</t>
  </si>
  <si>
    <t>DUNIA ETHEL OLIVERA RAMIREZ</t>
  </si>
  <si>
    <t>ORLANDO EMILIO RODELO LEGARDA</t>
  </si>
  <si>
    <t>GABRIELA CONTRERAS CRUZ</t>
  </si>
  <si>
    <t>ROMAN GOMEZCASSERES DONADO</t>
  </si>
  <si>
    <t>2013-77</t>
  </si>
  <si>
    <t>2013-78</t>
  </si>
  <si>
    <t>2013-79</t>
  </si>
  <si>
    <t>2013-80</t>
  </si>
  <si>
    <t>2013-81</t>
  </si>
  <si>
    <t>2013-82</t>
  </si>
  <si>
    <t>2013-83</t>
  </si>
  <si>
    <t>2013-84</t>
  </si>
  <si>
    <t>2013-85</t>
  </si>
  <si>
    <t>2013-86</t>
  </si>
  <si>
    <t>2013-87</t>
  </si>
  <si>
    <t>2013-88</t>
  </si>
  <si>
    <t>2013-89</t>
  </si>
  <si>
    <t>2013-90</t>
  </si>
  <si>
    <t>2013-91</t>
  </si>
  <si>
    <t>ROQUE RAFAEL BARRIOS MACIAS</t>
  </si>
  <si>
    <t>ISAURIS JOSE LARIOS CARCAMO</t>
  </si>
  <si>
    <t>2013-92</t>
  </si>
  <si>
    <t>2013-93</t>
  </si>
  <si>
    <t>2013-94</t>
  </si>
  <si>
    <t>2013-95</t>
  </si>
  <si>
    <t>2013-96</t>
  </si>
  <si>
    <t>2013-97</t>
  </si>
  <si>
    <t>2013-98</t>
  </si>
  <si>
    <t>2013-99</t>
  </si>
  <si>
    <t>2013-100</t>
  </si>
  <si>
    <t>2013-101</t>
  </si>
  <si>
    <t>2013-102</t>
  </si>
  <si>
    <t>2013-103</t>
  </si>
  <si>
    <t>2013-104</t>
  </si>
  <si>
    <t>2013-105</t>
  </si>
  <si>
    <t>LUIS CARLOS PADILLA PEDROZO</t>
  </si>
  <si>
    <t>FUNDACION CULTURAL ENCUENTRO DE COMPOSITORES COSTEÑOS</t>
  </si>
  <si>
    <t>2013-106</t>
  </si>
  <si>
    <t>2013-107</t>
  </si>
  <si>
    <t>2013-108</t>
  </si>
  <si>
    <t>2013-109</t>
  </si>
  <si>
    <t>2013-110</t>
  </si>
  <si>
    <t>2013-111</t>
  </si>
  <si>
    <t>2013-112</t>
  </si>
  <si>
    <t>2013-113</t>
  </si>
  <si>
    <t>COLSACOR</t>
  </si>
  <si>
    <t>FUNDACION SOCIAL PARA EL DESARROLLO COMUNITARIO</t>
  </si>
  <si>
    <t>ANGEL CRISTOBAL ALMANZA VITOLA</t>
  </si>
  <si>
    <t>JOSE JOAQUIN ORTIZ MEZA</t>
  </si>
  <si>
    <t>2013-114</t>
  </si>
  <si>
    <t>2013-115</t>
  </si>
  <si>
    <t>2013-116</t>
  </si>
  <si>
    <t>2013-117</t>
  </si>
  <si>
    <t>2013-118</t>
  </si>
  <si>
    <t>2013-119</t>
  </si>
  <si>
    <t>2013-120</t>
  </si>
  <si>
    <t>2013-121</t>
  </si>
  <si>
    <t>2013-122</t>
  </si>
  <si>
    <t>2013-123</t>
  </si>
  <si>
    <t>2013-124</t>
  </si>
  <si>
    <t>2013-125</t>
  </si>
  <si>
    <t>2013-126</t>
  </si>
  <si>
    <t>2013-127</t>
  </si>
  <si>
    <t>2013-128</t>
  </si>
  <si>
    <t>2013-129</t>
  </si>
  <si>
    <t>2013-130</t>
  </si>
  <si>
    <t>JENARO ANTONIO JIMENEZ CERRO</t>
  </si>
  <si>
    <t>LIGIA ESTELA GONZALEZ MENCO</t>
  </si>
  <si>
    <t>CLUB SOCIAL BARACOA</t>
  </si>
  <si>
    <t>2013-131</t>
  </si>
  <si>
    <t>2013-132</t>
  </si>
  <si>
    <t>2013-133</t>
  </si>
  <si>
    <t>2013-135</t>
  </si>
  <si>
    <t>2013-136</t>
  </si>
  <si>
    <t>2013-137</t>
  </si>
  <si>
    <t>2013-138</t>
  </si>
  <si>
    <t>2013-139</t>
  </si>
  <si>
    <t>2013-140</t>
  </si>
  <si>
    <t>2013-141</t>
  </si>
  <si>
    <t>2013-142</t>
  </si>
  <si>
    <t>2013-143</t>
  </si>
  <si>
    <t>2013-144</t>
  </si>
  <si>
    <t>2013-134</t>
  </si>
  <si>
    <t>FUNDACION SOCIAL PARA EL DEESARRROLLO COMUNTARO</t>
  </si>
  <si>
    <t>JAVER EMILIO LORA PADILLA</t>
  </si>
  <si>
    <t>DAN</t>
  </si>
  <si>
    <t>CARLOS ENRIIQUE BARRA GULLOSO</t>
  </si>
  <si>
    <t>2013-145</t>
  </si>
  <si>
    <t>2013-146</t>
  </si>
  <si>
    <t>2013-147</t>
  </si>
  <si>
    <t>2013-148</t>
  </si>
  <si>
    <t>41253-6</t>
  </si>
  <si>
    <t>2013-149</t>
  </si>
  <si>
    <t>41254-1</t>
  </si>
  <si>
    <t>2013-150</t>
  </si>
  <si>
    <t>41255-3</t>
  </si>
  <si>
    <t>2013-151</t>
  </si>
  <si>
    <t>41256-7</t>
  </si>
  <si>
    <t>2013-152</t>
  </si>
  <si>
    <t>41257-0</t>
  </si>
  <si>
    <t>2013-153</t>
  </si>
  <si>
    <t>41258-4</t>
  </si>
  <si>
    <t>2013-154</t>
  </si>
  <si>
    <t>41259-8</t>
  </si>
  <si>
    <t>2013-155</t>
  </si>
  <si>
    <t>41260-7</t>
  </si>
  <si>
    <t>2013-156</t>
  </si>
  <si>
    <t>41261-0</t>
  </si>
  <si>
    <t>2013-157</t>
  </si>
  <si>
    <t>NIBALDOJOSE RAMIREZ MARTINEZ</t>
  </si>
  <si>
    <t>41264-1</t>
  </si>
  <si>
    <t>2013-160</t>
  </si>
  <si>
    <t>41265-5</t>
  </si>
  <si>
    <t>2013-161</t>
  </si>
  <si>
    <t>2013-162</t>
  </si>
  <si>
    <t>2013-163</t>
  </si>
  <si>
    <t>CONTADOR PUBLICO</t>
  </si>
  <si>
    <t>T. P. No. 62000-T</t>
  </si>
  <si>
    <t>C. C. No. 73.237.293</t>
  </si>
  <si>
    <t>0</t>
  </si>
  <si>
    <t>Consignacion MEN, Gratuidad</t>
  </si>
  <si>
    <t>05/0372014</t>
  </si>
  <si>
    <t>EDUAR ALBERO SAMPAYO</t>
  </si>
  <si>
    <t>EMIL FABIAN RODELO PEREZ</t>
  </si>
  <si>
    <t>COORPORACION EDUCATIVA NUEVA COLOMBIA</t>
  </si>
  <si>
    <t>WALBERTO ORTEGA VILLAFAÑE</t>
  </si>
  <si>
    <t>OCTAVIO MIGUEL MADRID CABRALES</t>
  </si>
  <si>
    <t>ISAURYS LARIOS CARCAMO</t>
  </si>
  <si>
    <t>LISETH MIRELA ANAYA ARMESTO</t>
  </si>
  <si>
    <t>ESTEBAN TORREZ JARAMILLO</t>
  </si>
  <si>
    <t>CARLOS ENRRIQUE IBARRA GULLOSO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</si>
  <si>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</si>
  <si>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</si>
  <si>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</si>
  <si>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</si>
  <si>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</si>
  <si>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</si>
  <si>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</si>
  <si>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</si>
  <si>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</si>
  <si>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</si>
  <si>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</si>
  <si>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</si>
  <si>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2014-13</t>
  </si>
  <si>
    <t>2014-14</t>
  </si>
  <si>
    <t>2014-15</t>
  </si>
  <si>
    <t>2014-16</t>
  </si>
  <si>
    <t>2014-17</t>
  </si>
  <si>
    <t>2014-18</t>
  </si>
  <si>
    <t>2014-19</t>
  </si>
  <si>
    <t>2014-20</t>
  </si>
  <si>
    <t>2014-21</t>
  </si>
  <si>
    <t>2014-22</t>
  </si>
  <si>
    <t>2014-23</t>
  </si>
  <si>
    <t>2014-24</t>
  </si>
  <si>
    <t>ANDRES MANUEL ACOSTA ROMERO</t>
  </si>
  <si>
    <t>2014-25</t>
  </si>
  <si>
    <t>MARIA DEL C GARCIA VIDES</t>
  </si>
  <si>
    <t>2014-26</t>
  </si>
  <si>
    <t>C Y P COMUNICAR SAS</t>
  </si>
  <si>
    <t>2014-27</t>
  </si>
  <si>
    <t>2014-28</t>
  </si>
  <si>
    <t>RICARDO LORA RIVERA</t>
  </si>
  <si>
    <t>LICETH MATILDE CUELLO MONT</t>
  </si>
  <si>
    <t>JULIA EDITH HERAZO ROMERO</t>
  </si>
  <si>
    <t>EDUCAR EDITORES S.A.</t>
  </si>
  <si>
    <t>LILIANA MARGARITA OLIVERA CADENA</t>
  </si>
  <si>
    <t>CARLOS DANIEL CARCAMO RODRIGUEZ</t>
  </si>
  <si>
    <t xml:space="preserve">ANGEL CRISTOBAL ALMANZA </t>
  </si>
  <si>
    <t>2014-51</t>
  </si>
  <si>
    <t>2014-49</t>
  </si>
  <si>
    <t>2014-48</t>
  </si>
  <si>
    <t>2014-47</t>
  </si>
  <si>
    <t>2014-46</t>
  </si>
  <si>
    <t>2014-45</t>
  </si>
  <si>
    <t>2014-44</t>
  </si>
  <si>
    <t>2014-42</t>
  </si>
  <si>
    <t>2014-41</t>
  </si>
  <si>
    <t>2014-40</t>
  </si>
  <si>
    <t>2014-39</t>
  </si>
  <si>
    <t>2014-38</t>
  </si>
  <si>
    <t>2014-37</t>
  </si>
  <si>
    <t>2014-36</t>
  </si>
  <si>
    <t>2014-34</t>
  </si>
  <si>
    <t>2014-32</t>
  </si>
  <si>
    <t>2014-31</t>
  </si>
  <si>
    <t>2014-30</t>
  </si>
  <si>
    <t>2014-35</t>
  </si>
  <si>
    <t>2014-50</t>
  </si>
  <si>
    <t>2014-43</t>
  </si>
  <si>
    <t>ANDRES PACHECO PEREZ</t>
  </si>
  <si>
    <t>MANUEL MARTINEZ CARRASCAL</t>
  </si>
  <si>
    <t>2014-52</t>
  </si>
  <si>
    <t>2014-53</t>
  </si>
  <si>
    <t>2014-54</t>
  </si>
  <si>
    <t>2014-55</t>
  </si>
  <si>
    <t>2014-56</t>
  </si>
  <si>
    <t>2014-57</t>
  </si>
  <si>
    <t>2014-58</t>
  </si>
  <si>
    <t>2014-59</t>
  </si>
  <si>
    <t>2014-60</t>
  </si>
  <si>
    <t>2014-62</t>
  </si>
  <si>
    <t>2014-63</t>
  </si>
  <si>
    <t>2014-64</t>
  </si>
  <si>
    <t>2014-65</t>
  </si>
  <si>
    <t>2014-66</t>
  </si>
  <si>
    <t>2014-67</t>
  </si>
  <si>
    <t>2014-68</t>
  </si>
  <si>
    <t>2014-69</t>
  </si>
  <si>
    <t>2014-70</t>
  </si>
  <si>
    <t>MARITZA DEL CARMEN GARCIA VIDES</t>
  </si>
  <si>
    <t>02/07/2014</t>
  </si>
  <si>
    <t>ARMEL ALVAREZ BENITEZ</t>
  </si>
  <si>
    <t>03/07/2014</t>
  </si>
  <si>
    <t>BERENITH MENDOZA LUNA</t>
  </si>
  <si>
    <t>EMIL TORREGROSA MACIAS</t>
  </si>
  <si>
    <t>10/07/2014</t>
  </si>
  <si>
    <t>11/07/2014</t>
  </si>
  <si>
    <t>16/07/2014</t>
  </si>
  <si>
    <t>17/07/2014</t>
  </si>
  <si>
    <t>22/07/2014</t>
  </si>
  <si>
    <t>24/07/2014</t>
  </si>
  <si>
    <t>28/07/2014</t>
  </si>
  <si>
    <t>2014-71</t>
  </si>
  <si>
    <t>2014-72</t>
  </si>
  <si>
    <t>2014-73</t>
  </si>
  <si>
    <t>2014-74</t>
  </si>
  <si>
    <t>2014-75</t>
  </si>
  <si>
    <t>2014-76</t>
  </si>
  <si>
    <t>2014-77</t>
  </si>
  <si>
    <t>2014-78</t>
  </si>
  <si>
    <t>2014-79</t>
  </si>
  <si>
    <t>2014-80</t>
  </si>
  <si>
    <t>2014-81</t>
  </si>
  <si>
    <t>2014-82</t>
  </si>
  <si>
    <t>2014-83</t>
  </si>
  <si>
    <t>2014-84</t>
  </si>
  <si>
    <t>2014-85</t>
  </si>
  <si>
    <t>2014-86</t>
  </si>
  <si>
    <t>2014-89</t>
  </si>
  <si>
    <t>2014-90</t>
  </si>
  <si>
    <t>CARLOS EDUARDO IRIARTE BENAVIDES</t>
  </si>
  <si>
    <t>C. C. No. 9.144.959</t>
  </si>
  <si>
    <t>1270-9</t>
  </si>
  <si>
    <t>2014-87</t>
  </si>
  <si>
    <t>1271-2</t>
  </si>
  <si>
    <t>2014-88</t>
  </si>
  <si>
    <t>29/07/2014</t>
  </si>
  <si>
    <t>COOACEDED</t>
  </si>
  <si>
    <t>1272-6</t>
  </si>
  <si>
    <t>2014-91</t>
  </si>
  <si>
    <t>30/07/2014</t>
  </si>
  <si>
    <t>31/07/2014</t>
  </si>
  <si>
    <t>NELSY ESTHER TABORDA ISAZA</t>
  </si>
  <si>
    <t>1273-1</t>
  </si>
  <si>
    <t>2014-92</t>
  </si>
  <si>
    <t>01/08/2014</t>
  </si>
  <si>
    <t>JOSE GREGORIO SIERRA MEZA</t>
  </si>
  <si>
    <t>05/08/2014</t>
  </si>
  <si>
    <t>06/08/2014</t>
  </si>
  <si>
    <t>ORLANDO MORALES HERNANDEZ</t>
  </si>
  <si>
    <t>11/08/2014</t>
  </si>
  <si>
    <t>20/08/2014</t>
  </si>
  <si>
    <t>28/08/2014</t>
  </si>
  <si>
    <t>1274-3</t>
  </si>
  <si>
    <t>2014-93</t>
  </si>
  <si>
    <t>2014-94</t>
  </si>
  <si>
    <t>1275-7</t>
  </si>
  <si>
    <t>2014-95</t>
  </si>
  <si>
    <t>2014-96</t>
  </si>
  <si>
    <t>2014-97</t>
  </si>
  <si>
    <t>2014-98</t>
  </si>
  <si>
    <t>2014-99</t>
  </si>
  <si>
    <t>1276-0</t>
  </si>
  <si>
    <t>2014-100</t>
  </si>
  <si>
    <t>2014-101</t>
  </si>
  <si>
    <t>2014-102</t>
  </si>
  <si>
    <t>02/09/2014</t>
  </si>
  <si>
    <t>ISABEL MARIA SINNING GUERRERO</t>
  </si>
  <si>
    <t>09/09/2014</t>
  </si>
  <si>
    <t>2014-103</t>
  </si>
  <si>
    <t>2014-104</t>
  </si>
  <si>
    <t>2014-105</t>
  </si>
  <si>
    <t>24/09/2014</t>
  </si>
  <si>
    <t>25/09/2014</t>
  </si>
  <si>
    <t>ARMEL ARTURO ALVAREZ BENITEZ</t>
  </si>
  <si>
    <t>26/09/2014</t>
  </si>
  <si>
    <t>LUIS PADILLA PEDROZO</t>
  </si>
  <si>
    <t>2014-113</t>
  </si>
  <si>
    <t>2014-114</t>
  </si>
  <si>
    <t>2014-115</t>
  </si>
  <si>
    <t>2014-116</t>
  </si>
  <si>
    <t>19/09/2014</t>
  </si>
  <si>
    <t>LUIS DAMASCO MEJIA FLOREZ</t>
  </si>
  <si>
    <t>MARTA CANDELARIA RODRIGUEZ HERRERA</t>
  </si>
  <si>
    <t>23/09/2014</t>
  </si>
  <si>
    <t>CARMEN ALIDIA TRILLOS HURTADO</t>
  </si>
  <si>
    <t>11/09/2014</t>
  </si>
  <si>
    <t>15/09/2014</t>
  </si>
  <si>
    <t>41277-4</t>
  </si>
  <si>
    <t>2014-106</t>
  </si>
  <si>
    <t>41278-8</t>
  </si>
  <si>
    <t>2014-107</t>
  </si>
  <si>
    <t>41279-1</t>
  </si>
  <si>
    <t>2014-108</t>
  </si>
  <si>
    <t>41280-0</t>
  </si>
  <si>
    <t>2014-109</t>
  </si>
  <si>
    <t>41281-4</t>
  </si>
  <si>
    <t>2014-110</t>
  </si>
  <si>
    <t>41282-8</t>
  </si>
  <si>
    <t>2014-111</t>
  </si>
  <si>
    <t>41283-1</t>
  </si>
  <si>
    <t>2014-112</t>
  </si>
  <si>
    <t>30/09/2014</t>
  </si>
  <si>
    <t>2014-117</t>
  </si>
  <si>
    <t>07/10/2014</t>
  </si>
  <si>
    <t>2014-120</t>
  </si>
  <si>
    <t>22/10/2014</t>
  </si>
  <si>
    <t>MILENA DEL CARMEN VIDES ALMENDRALES</t>
  </si>
  <si>
    <t>29/10/2014</t>
  </si>
  <si>
    <t>2014-124</t>
  </si>
  <si>
    <t>2014-125</t>
  </si>
  <si>
    <t>2014-126</t>
  </si>
  <si>
    <t>01/10/2014</t>
  </si>
  <si>
    <t>1284-5</t>
  </si>
  <si>
    <t>2014-118</t>
  </si>
  <si>
    <t>1285-9</t>
  </si>
  <si>
    <t>2014-119</t>
  </si>
  <si>
    <t>10/10/2014</t>
  </si>
  <si>
    <t>OSCAR JOSE PATERNINA VELEZ</t>
  </si>
  <si>
    <t>16/10/2014</t>
  </si>
  <si>
    <t>BERENITH DE JESUS MENDOZA LUNA</t>
  </si>
  <si>
    <t>1286-2</t>
  </si>
  <si>
    <t>2014-121</t>
  </si>
  <si>
    <t>1287-6</t>
  </si>
  <si>
    <t>2014-122</t>
  </si>
  <si>
    <t>0749-4</t>
  </si>
  <si>
    <t>2014-123</t>
  </si>
  <si>
    <t>24/10/2014</t>
  </si>
  <si>
    <t>31/10/2014</t>
  </si>
  <si>
    <t>0750-3</t>
  </si>
  <si>
    <t>2014-127</t>
  </si>
  <si>
    <t>Costo chequera</t>
  </si>
  <si>
    <t>G.M.F.</t>
  </si>
  <si>
    <t>IVA</t>
  </si>
  <si>
    <t>19/11/2014</t>
  </si>
  <si>
    <t>25/11/2014</t>
  </si>
  <si>
    <t>0751-7</t>
  </si>
  <si>
    <t>2014-128</t>
  </si>
  <si>
    <t>26/11/2014</t>
  </si>
  <si>
    <t>28/11/2014</t>
  </si>
  <si>
    <t>0753-4</t>
  </si>
  <si>
    <t>2014-129</t>
  </si>
  <si>
    <t>02/12/2014</t>
  </si>
  <si>
    <t>03/12/2014</t>
  </si>
  <si>
    <t>23/12/2014</t>
  </si>
  <si>
    <t>CARLOS DANIEL CARCAMO RODIGUEZ</t>
  </si>
  <si>
    <t>24/12/2014</t>
  </si>
  <si>
    <t>30/12/2014</t>
  </si>
  <si>
    <t>10754-8</t>
  </si>
  <si>
    <t>2014-130</t>
  </si>
  <si>
    <t>10755-1</t>
  </si>
  <si>
    <t>2014-131</t>
  </si>
  <si>
    <t>2014-132</t>
  </si>
  <si>
    <t>2014-133</t>
  </si>
  <si>
    <t>2014-134</t>
  </si>
  <si>
    <t>2014-135</t>
  </si>
  <si>
    <t>2014-136</t>
  </si>
  <si>
    <t>2014-137</t>
  </si>
  <si>
    <t>2014-138</t>
  </si>
  <si>
    <t>2014-139</t>
  </si>
  <si>
    <t>2014-140</t>
  </si>
  <si>
    <t>Consignacion Alcaldia de Magangue</t>
  </si>
  <si>
    <t>26/01/2015</t>
  </si>
  <si>
    <t>LIDILIA DEL CARMEN MARQUEZ CAMERO</t>
  </si>
  <si>
    <t>31/01/2015</t>
  </si>
  <si>
    <t xml:space="preserve">C. C. No. </t>
  </si>
  <si>
    <t>2015-0001</t>
  </si>
  <si>
    <t>CACLEMAG TELECOMUNICACIONES</t>
  </si>
  <si>
    <t>2015-002</t>
  </si>
  <si>
    <t>MARIA DEL CARMEN GARCIA VIDES</t>
  </si>
  <si>
    <t>2015-0008</t>
  </si>
  <si>
    <t>2015-0007</t>
  </si>
  <si>
    <t>2015-0005</t>
  </si>
  <si>
    <t>2015-0009</t>
  </si>
  <si>
    <t>2015-0010</t>
  </si>
  <si>
    <t>2015-0012</t>
  </si>
  <si>
    <t>2015-0013</t>
  </si>
  <si>
    <t>2015-0014</t>
  </si>
  <si>
    <t>2015-0015</t>
  </si>
  <si>
    <t>2015-0016</t>
  </si>
  <si>
    <t>ROQUE RAFAEL BARRIOS MACIAS, Ch No. 1990</t>
  </si>
  <si>
    <t>ANDRES PACHECO PEREZ, Ch No. 1991</t>
  </si>
  <si>
    <t>LICETH MIRELA ANAYA ARMESTO, Ch No. 1992</t>
  </si>
  <si>
    <t>eduar albero bravo sampayo, Ch No. 1993</t>
  </si>
  <si>
    <t>NIBALDO RAMON BOLIVAR MURILLO, Ch No. 1994</t>
  </si>
  <si>
    <t>RAFAEL ANGEL MORON SANCHEZ, Ch No. 1995</t>
  </si>
  <si>
    <t>MARIA DEL CARMEN GARCIA VIDES, Ch No. 1996</t>
  </si>
  <si>
    <t>JAIME JOSE BORRE VILLAREAL, Ch No. 1997</t>
  </si>
  <si>
    <t>JAIRO ENRIQUE PACHECO RANGEL, Ch No. 1998</t>
  </si>
  <si>
    <t>QUIMICOL DE LA SABANA LTDA, Ch No. 1999</t>
  </si>
  <si>
    <t>JOSE ANTONIO MARTINEZ LOPEZ, Ch No. 2000</t>
  </si>
  <si>
    <t>SOLANYE MARIA SMALBACH MORENO, Ch No. 2001</t>
  </si>
  <si>
    <t>SOLANYE MARIA SMALBACH MORENO, Ch No. 2002</t>
  </si>
  <si>
    <t>JOSE ANTONIO MARTINEZ LOPEZ, Ch No. 2003</t>
  </si>
  <si>
    <t>JOSE ANTONIO MARTINEZ LOPEZ, Ch No. 2004</t>
  </si>
  <si>
    <t>JOSE ANTONIO MARTINEZ LOPEZ, Ch No. 2005</t>
  </si>
  <si>
    <t>JOHN JAIRO RODRIGUEZ NAVARRO, Ch No. 2006</t>
  </si>
  <si>
    <t>LILIANA MARGARITA CADENA OLIVERA, Ch No. 2007</t>
  </si>
  <si>
    <t>ORLANDO EMILIO RODELO LEGARDA, Ch No. 2008</t>
  </si>
  <si>
    <t>LUIS CARLOS PIÑERES PORTO, Ch No. 2009</t>
  </si>
  <si>
    <t>CARLOS ENRIQUE IBARRA GULLOSO, Ch No. 2010</t>
  </si>
  <si>
    <t>NIBALDO RAMON BOLIVAR MURILLO, Ch No. 2011</t>
  </si>
  <si>
    <t>WALBERTO ORTEGA VILLAFAÑE, Ch No. 2012</t>
  </si>
  <si>
    <t>TULIA ELENA VIDES MENCO, Ch No. 2013</t>
  </si>
  <si>
    <t>MARIA PAOLA FERNANDEZ BENITEZ, Ch No. 2014</t>
  </si>
  <si>
    <t>ESTEBAN TORES JARAMILLO, Ch No. 2015</t>
  </si>
  <si>
    <t>QUIMICOL DE LA SABANA LTDA, Ch No. 2017</t>
  </si>
  <si>
    <t>JULIO ENRIQUE ALMANZA VITOLA, Ch No. 2018</t>
  </si>
  <si>
    <t>PAGO RETEFUENTE DE MAYO/2015</t>
  </si>
  <si>
    <t>BANCO BBVA, Ch No. N.D.</t>
  </si>
  <si>
    <t>BANCO BBVA, Ch No. N.D</t>
  </si>
  <si>
    <t>07/07/2015</t>
  </si>
  <si>
    <t>10/07/2015</t>
  </si>
  <si>
    <t>16/07/2015</t>
  </si>
  <si>
    <t>FRAY ROSEMBERT BAÑOS VILORIA</t>
  </si>
  <si>
    <t>22/07/2015</t>
  </si>
  <si>
    <t>23/07/2015</t>
  </si>
  <si>
    <t>CARMEN ISABEL SOLIS PIÑERES</t>
  </si>
  <si>
    <t>29/07/2015</t>
  </si>
  <si>
    <t>JOSE ANTONIO BELTRAN GONZALEZ</t>
  </si>
  <si>
    <t>31/07/2015</t>
  </si>
  <si>
    <t>CABLEMAG TELECOMUNICACIONES</t>
  </si>
  <si>
    <t>JAIR H. PEREIRA MADERA</t>
  </si>
  <si>
    <t>Cablemag Telecomuniciones</t>
  </si>
  <si>
    <t>N.D</t>
  </si>
  <si>
    <t>10783-1</t>
  </si>
  <si>
    <t>Eduar Albero Bravo Sampayo</t>
  </si>
  <si>
    <t>10784-3</t>
  </si>
  <si>
    <t>Jair Hernando Pereira Madera</t>
  </si>
  <si>
    <t>10785-7</t>
  </si>
  <si>
    <t>INSTITUCION EDUCATIVA COMUNAL DE VERSALLES</t>
  </si>
  <si>
    <t>NIT: 806003634-7   DANE: 113430002171</t>
  </si>
  <si>
    <t>CUENTA CORRIENTE No. 530-0100015700-BBVA</t>
  </si>
  <si>
    <t>INGRESOS</t>
  </si>
  <si>
    <t>ARIDIS DE JESUS MENCO PAYARES</t>
  </si>
  <si>
    <t>FABIO PRINS RODRIGUEZ</t>
  </si>
  <si>
    <t>T.P 132932-T</t>
  </si>
  <si>
    <t>INGRESOS GRATUIDAD</t>
  </si>
  <si>
    <t xml:space="preserve">INGRESOS </t>
  </si>
  <si>
    <t>TERESA GUZMAN GARCIA</t>
  </si>
  <si>
    <t>ORLANDO RODELO LEGARDA</t>
  </si>
  <si>
    <t>JAIRO ALONSO CAMARGO</t>
  </si>
  <si>
    <t>JOSE LEAL MIRANDA</t>
  </si>
  <si>
    <t>FRANCSICO GARCIA HERNANDEZ</t>
  </si>
  <si>
    <t>NELSY FLOREZ SANCHEZ</t>
  </si>
  <si>
    <t>LUCIANO ATENCIA LOPEZ</t>
  </si>
  <si>
    <t>ALVARO BENITO RICO</t>
  </si>
  <si>
    <t>ALEXANDER MARTINEZ CASTRO</t>
  </si>
  <si>
    <t>MARLYN RIVERA JARABA</t>
  </si>
  <si>
    <t>KEVIN ROMERO RIVERA</t>
  </si>
  <si>
    <t>MANUEL MURILLO URUETA</t>
  </si>
  <si>
    <t>LUIS MARIN MONSALVE</t>
  </si>
  <si>
    <t>DIAN (RETENCION EN LA FUENTE)</t>
  </si>
  <si>
    <t>LUIS PIÑERES PORTO</t>
  </si>
  <si>
    <t>ALBERTO ANAYA MORALES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</si>
</sst>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[$-10409]m/d/yy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164" fontId="2" fillId="0" borderId="1" xfId="1" applyFont="1" applyBorder="1"/>
    <xf numFmtId="14" fontId="0" fillId="0" borderId="1" xfId="0" applyNumberFormat="1" applyBorder="1"/>
    <xf numFmtId="164" fontId="1" fillId="0" borderId="1" xfId="1" applyFont="1" applyBorder="1"/>
    <xf numFmtId="0" fontId="2" fillId="0" borderId="1" xfId="0" applyFont="1" applyBorder="1" applyAlignment="1">
      <alignment horizontal="right"/>
    </xf>
    <xf numFmtId="164" fontId="0" fillId="0" borderId="0" xfId="0" applyNumberFormat="1"/>
    <xf numFmtId="0" fontId="0" fillId="0" borderId="1" xfId="0" applyFont="1" applyBorder="1"/>
    <xf numFmtId="14" fontId="0" fillId="0" borderId="2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1" applyFont="1" applyBorder="1" applyAlignment="1">
      <alignment horizontal="center" wrapText="1"/>
    </xf>
    <xf numFmtId="164" fontId="0" fillId="0" borderId="1" xfId="1" applyFont="1" applyBorder="1" applyAlignment="1">
      <alignment horizontal="center" wrapText="1"/>
    </xf>
    <xf numFmtId="164" fontId="0" fillId="0" borderId="3" xfId="1" applyFont="1" applyBorder="1" applyAlignment="1">
      <alignment horizontal="center" wrapText="1"/>
    </xf>
    <xf numFmtId="0" fontId="2" fillId="0" borderId="4" xfId="0" applyFont="1" applyBorder="1"/>
    <xf numFmtId="164" fontId="0" fillId="0" borderId="0" xfId="1" applyFont="1"/>
    <xf numFmtId="14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1" applyFont="1" applyBorder="1"/>
    <xf numFmtId="0" fontId="0" fillId="0" borderId="4" xfId="0" applyBorder="1"/>
    <xf numFmtId="0" fontId="2" fillId="0" borderId="4" xfId="0" applyFont="1" applyBorder="1" applyAlignment="1">
      <alignment horizontal="right"/>
    </xf>
    <xf numFmtId="164" fontId="0" fillId="0" borderId="4" xfId="1" applyFont="1" applyBorder="1"/>
    <xf numFmtId="164" fontId="2" fillId="0" borderId="1" xfId="1" applyFont="1" applyBorder="1" applyAlignment="1">
      <alignment horizontal="center" wrapText="1"/>
    </xf>
    <xf numFmtId="164" fontId="2" fillId="0" borderId="4" xfId="1" applyFont="1" applyBorder="1"/>
    <xf numFmtId="0" fontId="0" fillId="0" borderId="0" xfId="0" applyBorder="1" applyAlignment="1">
      <alignment horizontal="center" wrapText="1"/>
    </xf>
    <xf numFmtId="164" fontId="2" fillId="0" borderId="0" xfId="1" applyFont="1" applyBorder="1" applyAlignment="1">
      <alignment horizontal="center" wrapText="1"/>
    </xf>
    <xf numFmtId="14" fontId="0" fillId="0" borderId="4" xfId="0" applyNumberFormat="1" applyBorder="1"/>
    <xf numFmtId="164" fontId="1" fillId="0" borderId="4" xfId="1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4" fontId="2" fillId="0" borderId="0" xfId="1" applyFont="1"/>
    <xf numFmtId="164" fontId="2" fillId="0" borderId="0" xfId="0" applyNumberFormat="1" applyFont="1"/>
    <xf numFmtId="43" fontId="0" fillId="0" borderId="0" xfId="0" applyNumberFormat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164" fontId="6" fillId="0" borderId="4" xfId="1" applyFont="1" applyBorder="1" applyAlignment="1">
      <alignment horizontal="center" wrapText="1"/>
    </xf>
    <xf numFmtId="164" fontId="5" fillId="0" borderId="4" xfId="1" applyFont="1" applyBorder="1" applyAlignment="1">
      <alignment horizontal="center" wrapText="1"/>
    </xf>
    <xf numFmtId="164" fontId="6" fillId="0" borderId="4" xfId="1" applyFont="1" applyBorder="1"/>
    <xf numFmtId="164" fontId="5" fillId="0" borderId="4" xfId="1" applyFont="1" applyBorder="1"/>
    <xf numFmtId="164" fontId="2" fillId="0" borderId="4" xfId="1" applyFont="1" applyBorder="1" applyAlignment="1">
      <alignment horizontal="center" wrapText="1"/>
    </xf>
    <xf numFmtId="164" fontId="1" fillId="0" borderId="4" xfId="1" applyFont="1" applyBorder="1" applyAlignment="1">
      <alignment horizontal="center" wrapText="1"/>
    </xf>
    <xf numFmtId="0" fontId="0" fillId="0" borderId="4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164" fontId="5" fillId="0" borderId="1" xfId="1" applyFont="1" applyBorder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1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64" fontId="1" fillId="0" borderId="1" xfId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7" fillId="0" borderId="4" xfId="1" applyFont="1" applyBorder="1" applyAlignment="1">
      <alignment horizontal="center" wrapText="1"/>
    </xf>
    <xf numFmtId="164" fontId="0" fillId="0" borderId="0" xfId="1" applyFont="1" applyFill="1" applyBorder="1"/>
    <xf numFmtId="0" fontId="5" fillId="0" borderId="6" xfId="0" applyFont="1" applyBorder="1" applyAlignment="1"/>
    <xf numFmtId="14" fontId="0" fillId="0" borderId="0" xfId="0" applyNumberFormat="1" applyBorder="1" applyAlignment="1">
      <alignment horizontal="center"/>
    </xf>
    <xf numFmtId="0" fontId="5" fillId="0" borderId="7" xfId="0" applyFont="1" applyBorder="1" applyAlignment="1"/>
    <xf numFmtId="166" fontId="5" fillId="0" borderId="1" xfId="1" applyNumberFormat="1" applyFont="1" applyBorder="1"/>
    <xf numFmtId="166" fontId="5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wrapText="1"/>
    </xf>
    <xf numFmtId="165" fontId="0" fillId="0" borderId="0" xfId="0" applyNumberFormat="1"/>
    <xf numFmtId="164" fontId="5" fillId="0" borderId="1" xfId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164" fontId="1" fillId="0" borderId="1" xfId="1" applyFont="1" applyFill="1" applyBorder="1" applyAlignment="1">
      <alignment horizontal="center" wrapText="1"/>
    </xf>
    <xf numFmtId="164" fontId="1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 wrapText="1"/>
    </xf>
    <xf numFmtId="164" fontId="5" fillId="0" borderId="1" xfId="1" applyFont="1" applyFill="1" applyBorder="1" applyAlignment="1">
      <alignment horizontal="center" wrapText="1"/>
    </xf>
    <xf numFmtId="49" fontId="5" fillId="0" borderId="1" xfId="1" applyNumberFormat="1" applyFont="1" applyBorder="1" applyAlignment="1">
      <alignment horizontal="center"/>
    </xf>
    <xf numFmtId="166" fontId="5" fillId="0" borderId="1" xfId="1" applyNumberFormat="1" applyFont="1" applyFill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 wrapText="1"/>
    </xf>
    <xf numFmtId="166" fontId="0" fillId="0" borderId="0" xfId="0" applyNumberFormat="1"/>
    <xf numFmtId="164" fontId="5" fillId="0" borderId="1" xfId="1" applyNumberFormat="1" applyFont="1" applyFill="1" applyBorder="1"/>
    <xf numFmtId="164" fontId="5" fillId="0" borderId="1" xfId="1" applyFont="1" applyFill="1" applyBorder="1"/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9" fillId="0" borderId="0" xfId="2" applyFont="1" applyFill="1" applyBorder="1"/>
    <xf numFmtId="49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17" fontId="4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64" fontId="2" fillId="0" borderId="15" xfId="1" applyFont="1" applyBorder="1"/>
    <xf numFmtId="0" fontId="0" fillId="0" borderId="14" xfId="0" applyBorder="1"/>
    <xf numFmtId="0" fontId="2" fillId="0" borderId="0" xfId="0" applyFont="1" applyBorder="1"/>
    <xf numFmtId="0" fontId="0" fillId="0" borderId="0" xfId="0" applyBorder="1"/>
    <xf numFmtId="164" fontId="0" fillId="0" borderId="15" xfId="0" applyNumberFormat="1" applyBorder="1"/>
    <xf numFmtId="0" fontId="0" fillId="0" borderId="15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67" fontId="10" fillId="0" borderId="8" xfId="2" applyNumberFormat="1" applyFont="1" applyFill="1" applyBorder="1" applyAlignment="1">
      <alignment vertical="top" wrapText="1" readingOrder="1"/>
    </xf>
    <xf numFmtId="0" fontId="9" fillId="0" borderId="10" xfId="2" applyNumberFormat="1" applyFont="1" applyFill="1" applyBorder="1" applyAlignment="1">
      <alignment vertical="top" wrapText="1"/>
    </xf>
    <xf numFmtId="0" fontId="9" fillId="0" borderId="9" xfId="2" applyNumberFormat="1" applyFont="1" applyFill="1" applyBorder="1" applyAlignment="1">
      <alignment vertical="top" wrapText="1"/>
    </xf>
    <xf numFmtId="0" fontId="10" fillId="0" borderId="8" xfId="2" applyNumberFormat="1" applyFont="1" applyFill="1" applyBorder="1" applyAlignment="1">
      <alignment vertical="top" wrapText="1" readingOrder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7" fontId="4" fillId="0" borderId="14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%20ALBERO/Desktop/SAN%20JOSE%201/I.E.S.J.No.%201-INFORME%20FOSE.AGOSTO.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Pagos"/>
      <sheetName val="relación de egresos por rubro"/>
      <sheetName val="Conciliación Bancaria"/>
      <sheetName val="Retefuente"/>
    </sheetNames>
    <sheetDataSet>
      <sheetData sheetId="0">
        <row r="19">
          <cell r="E19">
            <v>10408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89"/>
  <sheetViews>
    <sheetView topLeftCell="A3541" workbookViewId="0">
      <selection activeCell="A3678" sqref="A3678:G3693"/>
    </sheetView>
  </sheetViews>
  <sheetFormatPr baseColWidth="10" defaultRowHeight="15"/>
  <cols>
    <col min="1" max="1" width="10.42578125" customWidth="1"/>
    <col min="2" max="2" width="28.140625" customWidth="1"/>
    <col min="3" max="3" width="7.42578125" customWidth="1"/>
    <col min="4" max="4" width="9.5703125" customWidth="1"/>
    <col min="5" max="5" width="15.140625" customWidth="1"/>
    <col min="6" max="6" width="14.42578125" customWidth="1"/>
    <col min="7" max="7" width="16.7109375" customWidth="1"/>
    <col min="8" max="10" width="15.140625" bestFit="1" customWidth="1"/>
    <col min="12" max="12" width="15.140625" bestFit="1" customWidth="1"/>
  </cols>
  <sheetData>
    <row r="1" spans="1:9" ht="18.75">
      <c r="A1" s="126" t="s">
        <v>0</v>
      </c>
      <c r="B1" s="126"/>
      <c r="C1" s="126"/>
      <c r="D1" s="126"/>
      <c r="E1" s="126"/>
      <c r="F1" s="126"/>
      <c r="G1" s="126"/>
      <c r="H1" s="2"/>
      <c r="I1" s="2"/>
    </row>
    <row r="2" spans="1:9" ht="15.75">
      <c r="A2" s="127" t="s">
        <v>1</v>
      </c>
      <c r="B2" s="127"/>
      <c r="C2" s="127"/>
      <c r="D2" s="127"/>
      <c r="E2" s="127"/>
      <c r="F2" s="127"/>
      <c r="G2" s="127"/>
      <c r="H2" s="3"/>
      <c r="I2" s="3"/>
    </row>
    <row r="3" spans="1:9" ht="15.75">
      <c r="A3" s="127" t="s">
        <v>2</v>
      </c>
      <c r="B3" s="127"/>
      <c r="C3" s="127"/>
      <c r="D3" s="127"/>
      <c r="E3" s="127"/>
      <c r="F3" s="127"/>
      <c r="G3" s="127"/>
      <c r="H3" s="3"/>
      <c r="I3" s="3"/>
    </row>
    <row r="4" spans="1:9" ht="15.75">
      <c r="A4" s="127" t="s">
        <v>3</v>
      </c>
      <c r="B4" s="127"/>
      <c r="C4" s="127"/>
      <c r="D4" s="127"/>
      <c r="E4" s="127"/>
      <c r="F4" s="127"/>
      <c r="G4" s="127"/>
      <c r="H4" s="3"/>
      <c r="I4" s="3"/>
    </row>
    <row r="6" spans="1:9" ht="15.75">
      <c r="A6" s="4" t="s">
        <v>4</v>
      </c>
      <c r="B6" s="5" t="s">
        <v>5</v>
      </c>
      <c r="C6" s="5"/>
      <c r="D6" s="5"/>
      <c r="E6" s="5" t="s">
        <v>6</v>
      </c>
      <c r="F6" s="5" t="s">
        <v>7</v>
      </c>
      <c r="G6" s="5" t="s">
        <v>8</v>
      </c>
    </row>
    <row r="7" spans="1:9">
      <c r="A7" s="6"/>
      <c r="B7" s="7" t="s">
        <v>9</v>
      </c>
      <c r="C7" s="7"/>
      <c r="D7" s="7"/>
      <c r="E7" s="8"/>
      <c r="F7" s="8"/>
      <c r="G7" s="9">
        <v>2451165.7000000002</v>
      </c>
    </row>
    <row r="8" spans="1:9">
      <c r="A8" s="10">
        <v>40239</v>
      </c>
      <c r="B8" s="6" t="s">
        <v>24</v>
      </c>
      <c r="C8" s="6"/>
      <c r="D8" s="6"/>
      <c r="E8" s="8"/>
      <c r="F8" s="8">
        <v>1296</v>
      </c>
      <c r="G8" s="11">
        <f>G7+E8-F8</f>
        <v>2449869.7000000002</v>
      </c>
    </row>
    <row r="9" spans="1:9">
      <c r="A9" s="10">
        <v>40242</v>
      </c>
      <c r="B9" s="6" t="s">
        <v>10</v>
      </c>
      <c r="C9" s="6"/>
      <c r="D9" s="6"/>
      <c r="E9" s="8"/>
      <c r="F9" s="8">
        <v>141000</v>
      </c>
      <c r="G9" s="11">
        <f t="shared" ref="G9:G41" si="0">G8+E9-F9</f>
        <v>2308869.7000000002</v>
      </c>
    </row>
    <row r="10" spans="1:9">
      <c r="A10" s="10">
        <v>40242</v>
      </c>
      <c r="B10" s="6" t="s">
        <v>11</v>
      </c>
      <c r="C10" s="6"/>
      <c r="D10" s="6"/>
      <c r="E10" s="8"/>
      <c r="F10" s="8">
        <v>600000</v>
      </c>
      <c r="G10" s="11">
        <f t="shared" si="0"/>
        <v>1708869.7000000002</v>
      </c>
    </row>
    <row r="11" spans="1:9">
      <c r="A11" s="10">
        <v>40242</v>
      </c>
      <c r="B11" s="6" t="s">
        <v>24</v>
      </c>
      <c r="C11" s="6"/>
      <c r="D11" s="6"/>
      <c r="E11" s="8"/>
      <c r="F11" s="8">
        <v>564</v>
      </c>
      <c r="G11" s="11">
        <f t="shared" si="0"/>
        <v>1708305.7000000002</v>
      </c>
    </row>
    <row r="12" spans="1:9">
      <c r="A12" s="10">
        <v>40242</v>
      </c>
      <c r="B12" s="6" t="s">
        <v>24</v>
      </c>
      <c r="C12" s="6"/>
      <c r="D12" s="6"/>
      <c r="E12" s="8"/>
      <c r="F12" s="8">
        <v>2400</v>
      </c>
      <c r="G12" s="11">
        <f t="shared" si="0"/>
        <v>1705905.7000000002</v>
      </c>
    </row>
    <row r="13" spans="1:9">
      <c r="A13" s="10">
        <v>40242</v>
      </c>
      <c r="B13" s="6" t="s">
        <v>24</v>
      </c>
      <c r="C13" s="6"/>
      <c r="D13" s="6"/>
      <c r="E13" s="8"/>
      <c r="F13" s="8">
        <v>540</v>
      </c>
      <c r="G13" s="11">
        <f t="shared" si="0"/>
        <v>1705365.7000000002</v>
      </c>
    </row>
    <row r="14" spans="1:9">
      <c r="A14" s="10">
        <v>40246</v>
      </c>
      <c r="B14" s="6" t="s">
        <v>12</v>
      </c>
      <c r="C14" s="6"/>
      <c r="D14" s="6"/>
      <c r="E14" s="8"/>
      <c r="F14" s="8">
        <v>424600</v>
      </c>
      <c r="G14" s="11">
        <f t="shared" si="0"/>
        <v>1280765.7000000002</v>
      </c>
    </row>
    <row r="15" spans="1:9">
      <c r="A15" s="10">
        <v>40246</v>
      </c>
      <c r="B15" s="6" t="s">
        <v>24</v>
      </c>
      <c r="C15" s="6"/>
      <c r="D15" s="6"/>
      <c r="E15" s="8"/>
      <c r="F15" s="8">
        <v>1698</v>
      </c>
      <c r="G15" s="11">
        <f t="shared" si="0"/>
        <v>1279067.7000000002</v>
      </c>
    </row>
    <row r="16" spans="1:9">
      <c r="A16" s="10">
        <v>40246</v>
      </c>
      <c r="B16" s="6" t="s">
        <v>13</v>
      </c>
      <c r="C16" s="6"/>
      <c r="D16" s="6"/>
      <c r="E16" s="8"/>
      <c r="F16" s="8">
        <v>526000</v>
      </c>
      <c r="G16" s="11">
        <f t="shared" si="0"/>
        <v>753067.70000000019</v>
      </c>
    </row>
    <row r="17" spans="1:7">
      <c r="A17" s="10">
        <v>40246</v>
      </c>
      <c r="B17" s="6" t="s">
        <v>24</v>
      </c>
      <c r="C17" s="6"/>
      <c r="D17" s="6"/>
      <c r="E17" s="8"/>
      <c r="F17" s="8">
        <v>2104</v>
      </c>
      <c r="G17" s="11">
        <f t="shared" si="0"/>
        <v>750963.70000000019</v>
      </c>
    </row>
    <row r="18" spans="1:7">
      <c r="A18" s="10">
        <v>40246</v>
      </c>
      <c r="B18" s="6" t="s">
        <v>14</v>
      </c>
      <c r="C18" s="6"/>
      <c r="D18" s="6"/>
      <c r="E18" s="8"/>
      <c r="F18" s="8">
        <v>300000</v>
      </c>
      <c r="G18" s="11">
        <f t="shared" si="0"/>
        <v>450963.70000000019</v>
      </c>
    </row>
    <row r="19" spans="1:7">
      <c r="A19" s="10">
        <v>40246</v>
      </c>
      <c r="B19" s="6" t="s">
        <v>24</v>
      </c>
      <c r="C19" s="6"/>
      <c r="D19" s="6"/>
      <c r="E19" s="8"/>
      <c r="F19" s="8">
        <v>1200</v>
      </c>
      <c r="G19" s="11">
        <f t="shared" si="0"/>
        <v>449763.70000000019</v>
      </c>
    </row>
    <row r="20" spans="1:7">
      <c r="A20" s="10">
        <v>40255</v>
      </c>
      <c r="B20" s="6" t="s">
        <v>15</v>
      </c>
      <c r="C20" s="6"/>
      <c r="D20" s="6"/>
      <c r="E20" s="8"/>
      <c r="F20" s="8">
        <v>2117915</v>
      </c>
      <c r="G20" s="11">
        <f t="shared" si="0"/>
        <v>-1668151.2999999998</v>
      </c>
    </row>
    <row r="21" spans="1:7">
      <c r="A21" s="10">
        <v>40261</v>
      </c>
      <c r="B21" s="6" t="s">
        <v>16</v>
      </c>
      <c r="C21" s="6"/>
      <c r="D21" s="6"/>
      <c r="E21" s="8"/>
      <c r="F21" s="8">
        <v>174450</v>
      </c>
      <c r="G21" s="11">
        <f t="shared" si="0"/>
        <v>-1842601.2999999998</v>
      </c>
    </row>
    <row r="22" spans="1:7">
      <c r="A22" s="10">
        <v>40261</v>
      </c>
      <c r="B22" s="6" t="s">
        <v>24</v>
      </c>
      <c r="C22" s="6"/>
      <c r="D22" s="6"/>
      <c r="E22" s="8"/>
      <c r="F22" s="8">
        <v>698</v>
      </c>
      <c r="G22" s="11">
        <f t="shared" si="0"/>
        <v>-1843299.2999999998</v>
      </c>
    </row>
    <row r="23" spans="1:7">
      <c r="A23" s="10">
        <v>40477</v>
      </c>
      <c r="B23" s="6" t="s">
        <v>23</v>
      </c>
      <c r="C23" s="6"/>
      <c r="D23" s="6"/>
      <c r="E23" s="8">
        <v>10771095</v>
      </c>
      <c r="F23" s="8"/>
      <c r="G23" s="11">
        <f t="shared" si="0"/>
        <v>8927795.6999999993</v>
      </c>
    </row>
    <row r="24" spans="1:7">
      <c r="A24" s="10">
        <v>40264</v>
      </c>
      <c r="B24" s="6" t="s">
        <v>17</v>
      </c>
      <c r="C24" s="6"/>
      <c r="D24" s="6"/>
      <c r="E24" s="8"/>
      <c r="F24" s="8">
        <v>1260000</v>
      </c>
      <c r="G24" s="11">
        <f t="shared" si="0"/>
        <v>7667795.6999999993</v>
      </c>
    </row>
    <row r="25" spans="1:7">
      <c r="A25" s="10">
        <v>40266</v>
      </c>
      <c r="B25" s="6" t="s">
        <v>23</v>
      </c>
      <c r="C25" s="6"/>
      <c r="D25" s="6"/>
      <c r="E25" s="8">
        <v>2000000</v>
      </c>
      <c r="F25" s="8"/>
      <c r="G25" s="11">
        <f t="shared" si="0"/>
        <v>9667795.6999999993</v>
      </c>
    </row>
    <row r="26" spans="1:7">
      <c r="A26" s="10">
        <v>40266</v>
      </c>
      <c r="B26" s="6" t="s">
        <v>24</v>
      </c>
      <c r="C26" s="6"/>
      <c r="D26" s="6"/>
      <c r="E26" s="8"/>
      <c r="F26" s="8">
        <v>8472</v>
      </c>
      <c r="G26" s="11">
        <f t="shared" si="0"/>
        <v>9659323.6999999993</v>
      </c>
    </row>
    <row r="27" spans="1:7">
      <c r="A27" s="10">
        <v>40266</v>
      </c>
      <c r="B27" s="6" t="s">
        <v>18</v>
      </c>
      <c r="C27" s="6"/>
      <c r="D27" s="6"/>
      <c r="E27" s="8"/>
      <c r="F27" s="8">
        <v>1300000</v>
      </c>
      <c r="G27" s="11">
        <f t="shared" si="0"/>
        <v>8359323.6999999993</v>
      </c>
    </row>
    <row r="28" spans="1:7">
      <c r="A28" s="10">
        <v>40266</v>
      </c>
      <c r="B28" s="6" t="s">
        <v>24</v>
      </c>
      <c r="C28" s="6"/>
      <c r="D28" s="6"/>
      <c r="E28" s="8"/>
      <c r="F28" s="8">
        <v>583</v>
      </c>
      <c r="G28" s="11">
        <f t="shared" si="0"/>
        <v>8358740.6999999993</v>
      </c>
    </row>
    <row r="29" spans="1:7">
      <c r="A29" s="10">
        <v>40266</v>
      </c>
      <c r="B29" s="6" t="s">
        <v>19</v>
      </c>
      <c r="C29" s="6"/>
      <c r="D29" s="6"/>
      <c r="E29" s="8"/>
      <c r="F29" s="8">
        <v>1000000</v>
      </c>
      <c r="G29" s="11">
        <f t="shared" si="0"/>
        <v>7358740.6999999993</v>
      </c>
    </row>
    <row r="30" spans="1:7">
      <c r="A30" s="10">
        <v>40266</v>
      </c>
      <c r="B30" s="6" t="s">
        <v>24</v>
      </c>
      <c r="C30" s="6"/>
      <c r="D30" s="6"/>
      <c r="E30" s="8"/>
      <c r="F30" s="8">
        <v>5040</v>
      </c>
      <c r="G30" s="11">
        <f t="shared" si="0"/>
        <v>7353700.6999999993</v>
      </c>
    </row>
    <row r="31" spans="1:7">
      <c r="A31" s="10">
        <v>40266</v>
      </c>
      <c r="B31" s="6" t="s">
        <v>20</v>
      </c>
      <c r="C31" s="6"/>
      <c r="D31" s="6"/>
      <c r="E31" s="8"/>
      <c r="F31" s="8">
        <v>145715</v>
      </c>
      <c r="G31" s="11">
        <f t="shared" si="0"/>
        <v>7207985.6999999993</v>
      </c>
    </row>
    <row r="32" spans="1:7">
      <c r="A32" s="10">
        <v>40266</v>
      </c>
      <c r="B32" s="6" t="s">
        <v>24</v>
      </c>
      <c r="C32" s="6"/>
      <c r="D32" s="6"/>
      <c r="E32" s="8"/>
      <c r="F32" s="8">
        <v>4000</v>
      </c>
      <c r="G32" s="11">
        <f t="shared" si="0"/>
        <v>7203985.6999999993</v>
      </c>
    </row>
    <row r="33" spans="1:7">
      <c r="A33" s="10">
        <v>40266</v>
      </c>
      <c r="B33" s="6" t="s">
        <v>21</v>
      </c>
      <c r="C33" s="6"/>
      <c r="D33" s="6"/>
      <c r="E33" s="8"/>
      <c r="F33" s="8">
        <v>1000000</v>
      </c>
      <c r="G33" s="11">
        <f t="shared" si="0"/>
        <v>6203985.6999999993</v>
      </c>
    </row>
    <row r="34" spans="1:7">
      <c r="A34" s="10">
        <v>40266</v>
      </c>
      <c r="B34" s="6" t="s">
        <v>24</v>
      </c>
      <c r="C34" s="6"/>
      <c r="D34" s="6"/>
      <c r="E34" s="8"/>
      <c r="F34" s="8">
        <v>4000</v>
      </c>
      <c r="G34" s="11">
        <f t="shared" si="0"/>
        <v>6199985.6999999993</v>
      </c>
    </row>
    <row r="35" spans="1:7">
      <c r="A35" s="10">
        <v>40266</v>
      </c>
      <c r="B35" s="6" t="s">
        <v>24</v>
      </c>
      <c r="C35" s="6"/>
      <c r="D35" s="6"/>
      <c r="E35" s="8"/>
      <c r="F35" s="8">
        <v>5200</v>
      </c>
      <c r="G35" s="11">
        <f t="shared" si="0"/>
        <v>6194785.6999999993</v>
      </c>
    </row>
    <row r="36" spans="1:7">
      <c r="A36" s="10">
        <v>40266</v>
      </c>
      <c r="B36" s="6" t="s">
        <v>22</v>
      </c>
      <c r="C36" s="6"/>
      <c r="D36" s="6"/>
      <c r="E36" s="8"/>
      <c r="F36" s="8">
        <v>2000000</v>
      </c>
      <c r="G36" s="11">
        <f t="shared" si="0"/>
        <v>4194785.6999999993</v>
      </c>
    </row>
    <row r="37" spans="1:7">
      <c r="A37" s="10">
        <v>40267</v>
      </c>
      <c r="B37" s="6" t="s">
        <v>24</v>
      </c>
      <c r="C37" s="6"/>
      <c r="D37" s="6"/>
      <c r="E37" s="8"/>
      <c r="F37" s="8">
        <v>90</v>
      </c>
      <c r="G37" s="11">
        <f t="shared" si="0"/>
        <v>4194695.6999999993</v>
      </c>
    </row>
    <row r="38" spans="1:7">
      <c r="A38" s="10">
        <v>40267</v>
      </c>
      <c r="B38" s="6" t="s">
        <v>25</v>
      </c>
      <c r="C38" s="6"/>
      <c r="D38" s="6"/>
      <c r="E38" s="8"/>
      <c r="F38" s="8">
        <v>22500</v>
      </c>
      <c r="G38" s="11">
        <f t="shared" si="0"/>
        <v>4172195.6999999993</v>
      </c>
    </row>
    <row r="39" spans="1:7">
      <c r="A39" s="10">
        <v>40267</v>
      </c>
      <c r="B39" s="6" t="s">
        <v>24</v>
      </c>
      <c r="C39" s="6"/>
      <c r="D39" s="6"/>
      <c r="E39" s="8"/>
      <c r="F39" s="8">
        <v>14</v>
      </c>
      <c r="G39" s="11">
        <f t="shared" si="0"/>
        <v>4172181.6999999993</v>
      </c>
    </row>
    <row r="40" spans="1:7">
      <c r="A40" s="10">
        <v>40267</v>
      </c>
      <c r="B40" s="6" t="s">
        <v>26</v>
      </c>
      <c r="C40" s="6"/>
      <c r="D40" s="6"/>
      <c r="E40" s="8"/>
      <c r="F40" s="8">
        <v>3600</v>
      </c>
      <c r="G40" s="11">
        <f t="shared" si="0"/>
        <v>4168581.6999999993</v>
      </c>
    </row>
    <row r="41" spans="1:7">
      <c r="A41" s="10">
        <v>40267</v>
      </c>
      <c r="B41" s="6" t="s">
        <v>24</v>
      </c>
      <c r="C41" s="6"/>
      <c r="D41" s="6"/>
      <c r="E41" s="8"/>
      <c r="F41" s="8">
        <v>8000</v>
      </c>
      <c r="G41" s="9">
        <f t="shared" si="0"/>
        <v>4160581.6999999993</v>
      </c>
    </row>
    <row r="42" spans="1:7">
      <c r="A42" s="6"/>
      <c r="B42" s="12" t="s">
        <v>27</v>
      </c>
      <c r="C42" s="12"/>
      <c r="D42" s="12"/>
      <c r="E42" s="9">
        <f>SUM(E7:E41)</f>
        <v>12771095</v>
      </c>
      <c r="F42" s="9">
        <f>SUM(F7:F41)</f>
        <v>11061679</v>
      </c>
      <c r="G42" s="8"/>
    </row>
    <row r="45" spans="1:7">
      <c r="B45" s="1" t="s">
        <v>28</v>
      </c>
      <c r="C45" s="1"/>
      <c r="D45" s="1"/>
      <c r="E45" s="1" t="s">
        <v>29</v>
      </c>
    </row>
    <row r="46" spans="1:7">
      <c r="B46" s="1" t="s">
        <v>30</v>
      </c>
      <c r="C46" s="1"/>
      <c r="D46" s="1"/>
      <c r="E46" s="1" t="s">
        <v>31</v>
      </c>
    </row>
    <row r="47" spans="1:7" ht="18.75">
      <c r="A47" s="126" t="s">
        <v>0</v>
      </c>
      <c r="B47" s="126"/>
      <c r="C47" s="126"/>
      <c r="D47" s="126"/>
      <c r="E47" s="126"/>
      <c r="F47" s="126"/>
      <c r="G47" s="126"/>
    </row>
    <row r="48" spans="1:7" ht="15.75">
      <c r="A48" s="127" t="s">
        <v>1</v>
      </c>
      <c r="B48" s="127"/>
      <c r="C48" s="127"/>
      <c r="D48" s="127"/>
      <c r="E48" s="127"/>
      <c r="F48" s="127"/>
      <c r="G48" s="127"/>
    </row>
    <row r="49" spans="1:7" ht="15.75">
      <c r="A49" s="127" t="s">
        <v>2</v>
      </c>
      <c r="B49" s="127"/>
      <c r="C49" s="127"/>
      <c r="D49" s="127"/>
      <c r="E49" s="127"/>
      <c r="F49" s="127"/>
      <c r="G49" s="127"/>
    </row>
    <row r="50" spans="1:7" ht="15.75">
      <c r="A50" s="127" t="s">
        <v>3</v>
      </c>
      <c r="B50" s="127"/>
      <c r="C50" s="127"/>
      <c r="D50" s="127"/>
      <c r="E50" s="127"/>
      <c r="F50" s="127"/>
      <c r="G50" s="127"/>
    </row>
    <row r="52" spans="1:7" ht="15.75">
      <c r="A52" s="4" t="s">
        <v>4</v>
      </c>
      <c r="B52" s="5" t="s">
        <v>5</v>
      </c>
      <c r="C52" s="5"/>
      <c r="D52" s="5"/>
      <c r="E52" s="5" t="s">
        <v>6</v>
      </c>
      <c r="F52" s="5" t="s">
        <v>7</v>
      </c>
      <c r="G52" s="5" t="s">
        <v>8</v>
      </c>
    </row>
    <row r="53" spans="1:7">
      <c r="A53" s="6"/>
      <c r="B53" s="7" t="s">
        <v>27</v>
      </c>
      <c r="C53" s="7"/>
      <c r="D53" s="7"/>
      <c r="E53" s="8"/>
      <c r="F53" s="8"/>
      <c r="G53" s="9">
        <f>G41</f>
        <v>4160581.6999999993</v>
      </c>
    </row>
    <row r="54" spans="1:7">
      <c r="A54" s="10" t="s">
        <v>41</v>
      </c>
      <c r="B54" s="6" t="s">
        <v>24</v>
      </c>
      <c r="C54" s="6"/>
      <c r="D54" s="6"/>
      <c r="E54" s="8"/>
      <c r="F54" s="8">
        <v>1521</v>
      </c>
      <c r="G54" s="11">
        <f>G53+E54-F54</f>
        <v>4159060.6999999993</v>
      </c>
    </row>
    <row r="55" spans="1:7">
      <c r="A55" s="10">
        <v>40275</v>
      </c>
      <c r="B55" s="6" t="s">
        <v>32</v>
      </c>
      <c r="C55" s="6"/>
      <c r="D55" s="6"/>
      <c r="E55" s="8"/>
      <c r="F55" s="8">
        <v>380200</v>
      </c>
      <c r="G55" s="11">
        <f t="shared" ref="G55:G80" si="1">G54+E55-F55</f>
        <v>3778860.6999999993</v>
      </c>
    </row>
    <row r="56" spans="1:7">
      <c r="A56" s="10">
        <v>40277</v>
      </c>
      <c r="B56" s="6" t="s">
        <v>33</v>
      </c>
      <c r="C56" s="6"/>
      <c r="D56" s="6"/>
      <c r="E56" s="8"/>
      <c r="F56" s="8">
        <v>182500</v>
      </c>
      <c r="G56" s="11">
        <f t="shared" si="1"/>
        <v>3596360.6999999993</v>
      </c>
    </row>
    <row r="57" spans="1:7">
      <c r="A57" s="10">
        <v>40277</v>
      </c>
      <c r="B57" s="6" t="s">
        <v>34</v>
      </c>
      <c r="C57" s="6"/>
      <c r="D57" s="6"/>
      <c r="E57" s="8"/>
      <c r="F57" s="8">
        <v>1398285</v>
      </c>
      <c r="G57" s="11">
        <f t="shared" si="1"/>
        <v>2198075.6999999993</v>
      </c>
    </row>
    <row r="58" spans="1:7">
      <c r="A58" s="10">
        <v>40277</v>
      </c>
      <c r="B58" s="6" t="s">
        <v>35</v>
      </c>
      <c r="C58" s="6"/>
      <c r="D58" s="6"/>
      <c r="E58" s="8"/>
      <c r="F58" s="8">
        <v>350000</v>
      </c>
      <c r="G58" s="11">
        <f t="shared" si="1"/>
        <v>1848075.6999999993</v>
      </c>
    </row>
    <row r="59" spans="1:7">
      <c r="A59" s="10">
        <v>40280</v>
      </c>
      <c r="B59" s="6" t="s">
        <v>24</v>
      </c>
      <c r="C59" s="6"/>
      <c r="D59" s="6"/>
      <c r="E59" s="8"/>
      <c r="F59" s="8">
        <v>1400</v>
      </c>
      <c r="G59" s="11">
        <f t="shared" si="1"/>
        <v>1846675.6999999993</v>
      </c>
    </row>
    <row r="60" spans="1:7">
      <c r="A60" s="10">
        <v>40280</v>
      </c>
      <c r="B60" s="6" t="s">
        <v>24</v>
      </c>
      <c r="C60" s="6"/>
      <c r="D60" s="6"/>
      <c r="E60" s="8"/>
      <c r="F60" s="8">
        <v>5593</v>
      </c>
      <c r="G60" s="11">
        <f t="shared" si="1"/>
        <v>1841082.6999999993</v>
      </c>
    </row>
    <row r="61" spans="1:7">
      <c r="A61" s="10">
        <v>40281</v>
      </c>
      <c r="B61" s="6" t="s">
        <v>24</v>
      </c>
      <c r="C61" s="6"/>
      <c r="D61" s="6"/>
      <c r="E61" s="8"/>
      <c r="F61" s="8">
        <v>730</v>
      </c>
      <c r="G61" s="11">
        <f t="shared" si="1"/>
        <v>1840352.6999999993</v>
      </c>
    </row>
    <row r="62" spans="1:7">
      <c r="A62" s="10">
        <v>40281</v>
      </c>
      <c r="B62" s="6" t="s">
        <v>36</v>
      </c>
      <c r="C62" s="6"/>
      <c r="D62" s="6"/>
      <c r="E62" s="8"/>
      <c r="F62" s="8">
        <v>327000</v>
      </c>
      <c r="G62" s="11">
        <f t="shared" si="1"/>
        <v>1513352.6999999993</v>
      </c>
    </row>
    <row r="63" spans="1:7">
      <c r="A63" s="10">
        <v>40281</v>
      </c>
      <c r="B63" s="6" t="s">
        <v>24</v>
      </c>
      <c r="C63" s="6"/>
      <c r="D63" s="6"/>
      <c r="E63" s="8"/>
      <c r="F63" s="8">
        <v>1308</v>
      </c>
      <c r="G63" s="11">
        <f t="shared" si="1"/>
        <v>1512044.6999999993</v>
      </c>
    </row>
    <row r="64" spans="1:7">
      <c r="A64" s="10">
        <v>40281</v>
      </c>
      <c r="B64" s="6" t="s">
        <v>24</v>
      </c>
      <c r="C64" s="6"/>
      <c r="D64" s="6"/>
      <c r="E64" s="8"/>
      <c r="F64" s="8">
        <v>520</v>
      </c>
      <c r="G64" s="11">
        <f t="shared" si="1"/>
        <v>1511524.6999999993</v>
      </c>
    </row>
    <row r="65" spans="1:7">
      <c r="A65" s="10">
        <v>40281</v>
      </c>
      <c r="B65" s="6" t="s">
        <v>42</v>
      </c>
      <c r="C65" s="6"/>
      <c r="D65" s="6"/>
      <c r="E65" s="8"/>
      <c r="F65" s="8">
        <v>130000</v>
      </c>
      <c r="G65" s="11">
        <f t="shared" si="1"/>
        <v>1381524.6999999993</v>
      </c>
    </row>
    <row r="66" spans="1:7">
      <c r="A66" s="10">
        <v>40281</v>
      </c>
      <c r="B66" s="6" t="s">
        <v>24</v>
      </c>
      <c r="C66" s="6"/>
      <c r="D66" s="6"/>
      <c r="E66" s="8"/>
      <c r="F66" s="8">
        <v>83</v>
      </c>
      <c r="G66" s="11">
        <f t="shared" si="1"/>
        <v>1381441.6999999993</v>
      </c>
    </row>
    <row r="67" spans="1:7">
      <c r="A67" s="10">
        <v>40281</v>
      </c>
      <c r="B67" s="6" t="s">
        <v>43</v>
      </c>
      <c r="C67" s="6"/>
      <c r="D67" s="6"/>
      <c r="E67" s="8"/>
      <c r="F67" s="8">
        <v>20800</v>
      </c>
      <c r="G67" s="11">
        <f t="shared" si="1"/>
        <v>1360641.6999999993</v>
      </c>
    </row>
    <row r="68" spans="1:7">
      <c r="A68" s="10">
        <v>40284</v>
      </c>
      <c r="B68" s="6" t="s">
        <v>37</v>
      </c>
      <c r="C68" s="6"/>
      <c r="D68" s="6"/>
      <c r="E68" s="8"/>
      <c r="F68" s="8">
        <v>500000</v>
      </c>
      <c r="G68" s="11">
        <f t="shared" si="1"/>
        <v>860641.69999999925</v>
      </c>
    </row>
    <row r="69" spans="1:7">
      <c r="A69" s="10">
        <v>40288</v>
      </c>
      <c r="B69" s="6" t="s">
        <v>24</v>
      </c>
      <c r="C69" s="6"/>
      <c r="D69" s="6"/>
      <c r="E69" s="8"/>
      <c r="F69" s="8">
        <v>2000</v>
      </c>
      <c r="G69" s="11">
        <f t="shared" si="1"/>
        <v>858641.69999999925</v>
      </c>
    </row>
    <row r="70" spans="1:7">
      <c r="A70" s="10">
        <v>40290</v>
      </c>
      <c r="B70" s="6" t="s">
        <v>38</v>
      </c>
      <c r="C70" s="6"/>
      <c r="D70" s="6"/>
      <c r="E70" s="8"/>
      <c r="F70" s="8">
        <v>600000</v>
      </c>
      <c r="G70" s="11">
        <f t="shared" si="1"/>
        <v>258641.69999999925</v>
      </c>
    </row>
    <row r="71" spans="1:7">
      <c r="A71" s="10">
        <v>40290</v>
      </c>
      <c r="B71" s="6" t="s">
        <v>24</v>
      </c>
      <c r="C71" s="6"/>
      <c r="D71" s="6"/>
      <c r="E71" s="8"/>
      <c r="F71" s="8">
        <v>2400</v>
      </c>
      <c r="G71" s="11">
        <f t="shared" si="1"/>
        <v>256241.69999999925</v>
      </c>
    </row>
    <row r="72" spans="1:7">
      <c r="A72" s="10">
        <v>40295</v>
      </c>
      <c r="B72" s="6" t="s">
        <v>23</v>
      </c>
      <c r="C72" s="6"/>
      <c r="D72" s="6"/>
      <c r="E72" s="8">
        <v>500000</v>
      </c>
      <c r="F72" s="8"/>
      <c r="G72" s="11">
        <f t="shared" si="1"/>
        <v>756241.69999999925</v>
      </c>
    </row>
    <row r="73" spans="1:7">
      <c r="A73" s="10">
        <v>40296</v>
      </c>
      <c r="B73" s="6" t="s">
        <v>39</v>
      </c>
      <c r="C73" s="6"/>
      <c r="D73" s="6"/>
      <c r="E73" s="8"/>
      <c r="F73" s="8">
        <v>300000</v>
      </c>
      <c r="G73" s="11">
        <f t="shared" si="1"/>
        <v>456241.69999999925</v>
      </c>
    </row>
    <row r="74" spans="1:7">
      <c r="A74" s="10">
        <v>40297</v>
      </c>
      <c r="B74" s="6" t="s">
        <v>24</v>
      </c>
      <c r="C74" s="6"/>
      <c r="D74" s="6"/>
      <c r="E74" s="8"/>
      <c r="F74" s="8">
        <v>90</v>
      </c>
      <c r="G74" s="11">
        <f t="shared" si="1"/>
        <v>456151.69999999925</v>
      </c>
    </row>
    <row r="75" spans="1:7">
      <c r="A75" s="10">
        <v>40297</v>
      </c>
      <c r="B75" s="6" t="s">
        <v>44</v>
      </c>
      <c r="C75" s="6"/>
      <c r="D75" s="6"/>
      <c r="E75" s="8"/>
      <c r="F75" s="8">
        <v>22500</v>
      </c>
      <c r="G75" s="11">
        <f t="shared" si="1"/>
        <v>433651.69999999925</v>
      </c>
    </row>
    <row r="76" spans="1:7">
      <c r="A76" s="10">
        <v>40297</v>
      </c>
      <c r="B76" s="6" t="s">
        <v>24</v>
      </c>
      <c r="C76" s="6"/>
      <c r="D76" s="6"/>
      <c r="E76" s="8"/>
      <c r="F76" s="8">
        <v>14</v>
      </c>
      <c r="G76" s="11">
        <f t="shared" si="1"/>
        <v>433637.69999999925</v>
      </c>
    </row>
    <row r="77" spans="1:7">
      <c r="A77" s="10">
        <v>40297</v>
      </c>
      <c r="B77" s="6" t="s">
        <v>45</v>
      </c>
      <c r="C77" s="6"/>
      <c r="D77" s="6"/>
      <c r="E77" s="8"/>
      <c r="F77" s="8">
        <v>3600</v>
      </c>
      <c r="G77" s="11">
        <f t="shared" si="1"/>
        <v>430037.69999999925</v>
      </c>
    </row>
    <row r="78" spans="1:7">
      <c r="A78" s="10">
        <v>40297</v>
      </c>
      <c r="B78" s="6" t="s">
        <v>24</v>
      </c>
      <c r="C78" s="6"/>
      <c r="D78" s="6"/>
      <c r="E78" s="8"/>
      <c r="F78" s="8">
        <v>1200</v>
      </c>
      <c r="G78" s="11">
        <f t="shared" si="1"/>
        <v>428837.69999999925</v>
      </c>
    </row>
    <row r="79" spans="1:7">
      <c r="A79" s="10">
        <v>40298</v>
      </c>
      <c r="B79" s="6" t="s">
        <v>40</v>
      </c>
      <c r="C79" s="6"/>
      <c r="D79" s="6"/>
      <c r="E79" s="8"/>
      <c r="F79" s="8">
        <v>175080</v>
      </c>
      <c r="G79" s="11">
        <f t="shared" si="1"/>
        <v>253757.69999999925</v>
      </c>
    </row>
    <row r="80" spans="1:7">
      <c r="A80" s="10">
        <v>40298</v>
      </c>
      <c r="B80" s="6" t="s">
        <v>24</v>
      </c>
      <c r="C80" s="6"/>
      <c r="D80" s="6"/>
      <c r="E80" s="8"/>
      <c r="F80" s="8">
        <v>700</v>
      </c>
      <c r="G80" s="9">
        <f t="shared" si="1"/>
        <v>253057.69999999925</v>
      </c>
    </row>
    <row r="81" spans="1:7">
      <c r="A81" s="6"/>
      <c r="B81" s="12" t="s">
        <v>46</v>
      </c>
      <c r="C81" s="12"/>
      <c r="D81" s="12"/>
      <c r="E81" s="9">
        <f>SUM(E53:E80)</f>
        <v>500000</v>
      </c>
      <c r="F81" s="9">
        <f>SUM(F53:F80)</f>
        <v>4407524</v>
      </c>
      <c r="G81" s="8"/>
    </row>
    <row r="84" spans="1:7">
      <c r="B84" s="1"/>
      <c r="C84" s="1"/>
      <c r="D84" s="1"/>
      <c r="E84" s="1"/>
      <c r="F84" s="13">
        <f>F54+F59+F60+F61+F63+F64+F65+F66+F67+F69+F71+F74+F75+F76+F77+F78+F80</f>
        <v>194459</v>
      </c>
    </row>
    <row r="85" spans="1:7">
      <c r="B85" s="1"/>
      <c r="C85" s="1"/>
      <c r="D85" s="1"/>
      <c r="E85" s="1"/>
    </row>
    <row r="89" spans="1:7">
      <c r="B89" s="1" t="s">
        <v>28</v>
      </c>
      <c r="C89" s="1"/>
      <c r="D89" s="1"/>
      <c r="E89" s="1" t="s">
        <v>29</v>
      </c>
    </row>
    <row r="90" spans="1:7">
      <c r="B90" s="1" t="s">
        <v>30</v>
      </c>
      <c r="C90" s="1"/>
      <c r="D90" s="1"/>
      <c r="E90" s="1" t="s">
        <v>31</v>
      </c>
    </row>
    <row r="93" spans="1:7" ht="18.75">
      <c r="A93" s="126" t="s">
        <v>0</v>
      </c>
      <c r="B93" s="126"/>
      <c r="C93" s="126"/>
      <c r="D93" s="126"/>
      <c r="E93" s="126"/>
      <c r="F93" s="126"/>
      <c r="G93" s="126"/>
    </row>
    <row r="94" spans="1:7" ht="15.75">
      <c r="A94" s="127" t="s">
        <v>1</v>
      </c>
      <c r="B94" s="127"/>
      <c r="C94" s="127"/>
      <c r="D94" s="127"/>
      <c r="E94" s="127"/>
      <c r="F94" s="127"/>
      <c r="G94" s="127"/>
    </row>
    <row r="95" spans="1:7" ht="15.75">
      <c r="A95" s="127" t="s">
        <v>2</v>
      </c>
      <c r="B95" s="127"/>
      <c r="C95" s="127"/>
      <c r="D95" s="127"/>
      <c r="E95" s="127"/>
      <c r="F95" s="127"/>
      <c r="G95" s="127"/>
    </row>
    <row r="96" spans="1:7" ht="15.75">
      <c r="A96" s="127" t="s">
        <v>3</v>
      </c>
      <c r="B96" s="127"/>
      <c r="C96" s="127"/>
      <c r="D96" s="127"/>
      <c r="E96" s="127"/>
      <c r="F96" s="127"/>
      <c r="G96" s="127"/>
    </row>
    <row r="98" spans="1:7" ht="15.75">
      <c r="A98" s="4" t="s">
        <v>4</v>
      </c>
      <c r="B98" s="5" t="s">
        <v>5</v>
      </c>
      <c r="C98" s="5"/>
      <c r="D98" s="5"/>
      <c r="E98" s="5" t="s">
        <v>6</v>
      </c>
      <c r="F98" s="5" t="s">
        <v>7</v>
      </c>
      <c r="G98" s="5" t="s">
        <v>8</v>
      </c>
    </row>
    <row r="99" spans="1:7">
      <c r="A99" s="6"/>
      <c r="B99" s="7" t="s">
        <v>46</v>
      </c>
      <c r="C99" s="7"/>
      <c r="D99" s="7"/>
      <c r="E99" s="8"/>
      <c r="F99" s="8"/>
      <c r="G99" s="9">
        <f>G80</f>
        <v>253057.69999999925</v>
      </c>
    </row>
    <row r="100" spans="1:7">
      <c r="A100" s="10">
        <v>40306</v>
      </c>
      <c r="B100" s="6" t="s">
        <v>47</v>
      </c>
      <c r="C100" s="6"/>
      <c r="D100" s="6"/>
      <c r="E100" s="8"/>
      <c r="F100" s="8">
        <v>141000</v>
      </c>
      <c r="G100" s="11">
        <f t="shared" ref="G100:G116" si="2">G99+E100-F100</f>
        <v>112057.69999999925</v>
      </c>
    </row>
    <row r="101" spans="1:7">
      <c r="A101" s="10">
        <v>40308</v>
      </c>
      <c r="B101" s="6" t="s">
        <v>24</v>
      </c>
      <c r="C101" s="6"/>
      <c r="D101" s="6"/>
      <c r="E101" s="8"/>
      <c r="F101" s="8">
        <v>564</v>
      </c>
      <c r="G101" s="11">
        <f t="shared" si="2"/>
        <v>111493.69999999925</v>
      </c>
    </row>
    <row r="102" spans="1:7">
      <c r="A102" s="10">
        <v>40309</v>
      </c>
      <c r="B102" s="6" t="s">
        <v>48</v>
      </c>
      <c r="C102" s="6"/>
      <c r="D102" s="6"/>
      <c r="E102" s="8"/>
      <c r="F102" s="8">
        <v>82000</v>
      </c>
      <c r="G102" s="11">
        <f t="shared" si="2"/>
        <v>29493.699999999255</v>
      </c>
    </row>
    <row r="103" spans="1:7">
      <c r="A103" s="10">
        <v>40309</v>
      </c>
      <c r="B103" s="6" t="s">
        <v>24</v>
      </c>
      <c r="C103" s="6"/>
      <c r="D103" s="6"/>
      <c r="E103" s="8"/>
      <c r="F103" s="8">
        <v>328</v>
      </c>
      <c r="G103" s="11">
        <f t="shared" si="2"/>
        <v>29165.699999999255</v>
      </c>
    </row>
    <row r="104" spans="1:7">
      <c r="A104" s="10">
        <v>40310</v>
      </c>
      <c r="B104" s="6" t="s">
        <v>23</v>
      </c>
      <c r="C104" s="6"/>
      <c r="D104" s="6"/>
      <c r="E104" s="8">
        <v>2256367.9</v>
      </c>
      <c r="F104" s="8"/>
      <c r="G104" s="11">
        <f t="shared" si="2"/>
        <v>2285533.5999999992</v>
      </c>
    </row>
    <row r="105" spans="1:7">
      <c r="A105" s="10">
        <v>40311</v>
      </c>
      <c r="B105" s="6" t="s">
        <v>49</v>
      </c>
      <c r="C105" s="6"/>
      <c r="D105" s="6"/>
      <c r="E105" s="8"/>
      <c r="F105" s="8">
        <v>477337</v>
      </c>
      <c r="G105" s="11">
        <f t="shared" si="2"/>
        <v>1808196.5999999992</v>
      </c>
    </row>
    <row r="106" spans="1:7">
      <c r="A106" s="10">
        <v>40311</v>
      </c>
      <c r="B106" s="6" t="s">
        <v>24</v>
      </c>
      <c r="C106" s="6"/>
      <c r="D106" s="6"/>
      <c r="E106" s="8"/>
      <c r="F106" s="8">
        <v>2000</v>
      </c>
      <c r="G106" s="11">
        <f t="shared" si="2"/>
        <v>1806196.5999999992</v>
      </c>
    </row>
    <row r="107" spans="1:7">
      <c r="A107" s="10">
        <v>40311</v>
      </c>
      <c r="B107" s="6" t="s">
        <v>24</v>
      </c>
      <c r="C107" s="6"/>
      <c r="D107" s="6"/>
      <c r="E107" s="8"/>
      <c r="F107" s="8">
        <v>1909</v>
      </c>
      <c r="G107" s="11">
        <f t="shared" si="2"/>
        <v>1804287.5999999992</v>
      </c>
    </row>
    <row r="108" spans="1:7">
      <c r="A108" s="10">
        <v>40311</v>
      </c>
      <c r="B108" s="6" t="s">
        <v>50</v>
      </c>
      <c r="C108" s="6"/>
      <c r="D108" s="6"/>
      <c r="E108" s="8"/>
      <c r="F108" s="8">
        <v>500000</v>
      </c>
      <c r="G108" s="11">
        <f t="shared" si="2"/>
        <v>1304287.5999999992</v>
      </c>
    </row>
    <row r="109" spans="1:7">
      <c r="A109" s="10">
        <v>40312</v>
      </c>
      <c r="B109" s="6" t="s">
        <v>51</v>
      </c>
      <c r="C109" s="6"/>
      <c r="D109" s="6"/>
      <c r="E109" s="8"/>
      <c r="F109" s="8">
        <v>500000</v>
      </c>
      <c r="G109" s="11">
        <f t="shared" si="2"/>
        <v>804287.59999999916</v>
      </c>
    </row>
    <row r="110" spans="1:7">
      <c r="A110" s="10">
        <v>40312</v>
      </c>
      <c r="B110" s="6" t="s">
        <v>24</v>
      </c>
      <c r="C110" s="6"/>
      <c r="D110" s="6"/>
      <c r="E110" s="8"/>
      <c r="F110" s="8">
        <v>1600</v>
      </c>
      <c r="G110" s="11">
        <f t="shared" si="2"/>
        <v>802687.59999999916</v>
      </c>
    </row>
    <row r="111" spans="1:7">
      <c r="A111" s="10">
        <v>40312</v>
      </c>
      <c r="B111" s="6" t="s">
        <v>52</v>
      </c>
      <c r="C111" s="6"/>
      <c r="D111" s="6"/>
      <c r="E111" s="8"/>
      <c r="F111" s="8">
        <v>400000</v>
      </c>
      <c r="G111" s="11">
        <f t="shared" si="2"/>
        <v>402687.59999999916</v>
      </c>
    </row>
    <row r="112" spans="1:7">
      <c r="A112" s="10">
        <v>40312</v>
      </c>
      <c r="B112" s="6" t="s">
        <v>24</v>
      </c>
      <c r="C112" s="6"/>
      <c r="D112" s="6"/>
      <c r="E112" s="8"/>
      <c r="F112" s="8">
        <v>2000</v>
      </c>
      <c r="G112" s="11">
        <f t="shared" si="2"/>
        <v>400687.59999999916</v>
      </c>
    </row>
    <row r="113" spans="1:7">
      <c r="A113" s="10">
        <v>40316</v>
      </c>
      <c r="B113" s="6" t="s">
        <v>53</v>
      </c>
      <c r="C113" s="6"/>
      <c r="D113" s="6"/>
      <c r="E113" s="8"/>
      <c r="F113" s="8">
        <v>188130</v>
      </c>
      <c r="G113" s="11">
        <f t="shared" si="2"/>
        <v>212557.59999999916</v>
      </c>
    </row>
    <row r="114" spans="1:7">
      <c r="A114" s="10">
        <v>40317</v>
      </c>
      <c r="B114" s="6" t="s">
        <v>24</v>
      </c>
      <c r="C114" s="6"/>
      <c r="D114" s="6"/>
      <c r="E114" s="8"/>
      <c r="F114" s="8">
        <v>753</v>
      </c>
      <c r="G114" s="11">
        <f t="shared" si="2"/>
        <v>211804.59999999916</v>
      </c>
    </row>
    <row r="115" spans="1:7">
      <c r="A115" s="10">
        <v>40322</v>
      </c>
      <c r="B115" s="6" t="s">
        <v>54</v>
      </c>
      <c r="C115" s="6"/>
      <c r="D115" s="6"/>
      <c r="E115" s="8"/>
      <c r="F115" s="8">
        <v>186000</v>
      </c>
      <c r="G115" s="11">
        <f t="shared" si="2"/>
        <v>25804.599999999162</v>
      </c>
    </row>
    <row r="116" spans="1:7">
      <c r="A116" s="10">
        <v>40322</v>
      </c>
      <c r="B116" s="6" t="s">
        <v>24</v>
      </c>
      <c r="C116" s="6"/>
      <c r="D116" s="6"/>
      <c r="E116" s="8"/>
      <c r="F116" s="8">
        <v>744</v>
      </c>
      <c r="G116" s="9">
        <f t="shared" si="2"/>
        <v>25060.599999999162</v>
      </c>
    </row>
    <row r="117" spans="1:7">
      <c r="A117" s="6"/>
      <c r="B117" s="12" t="s">
        <v>55</v>
      </c>
      <c r="C117" s="12"/>
      <c r="D117" s="12"/>
      <c r="E117" s="9">
        <f>SUM(E99:E116)</f>
        <v>2256367.9</v>
      </c>
      <c r="F117" s="9">
        <f>SUM(F99:F116)</f>
        <v>2484365</v>
      </c>
      <c r="G117" s="8"/>
    </row>
    <row r="120" spans="1:7">
      <c r="B120" s="1"/>
      <c r="C120" s="1"/>
      <c r="D120" s="1"/>
      <c r="E120" s="1"/>
      <c r="F120" s="13">
        <f>F101+F103+F106+F107+F110+F112+F114+F116</f>
        <v>9898</v>
      </c>
      <c r="G120" s="13"/>
    </row>
    <row r="121" spans="1:7">
      <c r="B121" s="1"/>
      <c r="C121" s="1"/>
      <c r="D121" s="1"/>
      <c r="E121" s="1"/>
    </row>
    <row r="125" spans="1:7">
      <c r="B125" s="1" t="s">
        <v>28</v>
      </c>
      <c r="C125" s="1"/>
      <c r="D125" s="1"/>
      <c r="E125" s="1" t="s">
        <v>29</v>
      </c>
    </row>
    <row r="126" spans="1:7">
      <c r="B126" s="1" t="s">
        <v>30</v>
      </c>
      <c r="C126" s="1"/>
      <c r="D126" s="1"/>
      <c r="E126" s="1" t="s">
        <v>31</v>
      </c>
    </row>
    <row r="139" spans="1:7" ht="18.75">
      <c r="A139" s="126" t="s">
        <v>0</v>
      </c>
      <c r="B139" s="126"/>
      <c r="C139" s="126"/>
      <c r="D139" s="126"/>
      <c r="E139" s="126"/>
      <c r="F139" s="126"/>
      <c r="G139" s="126"/>
    </row>
    <row r="140" spans="1:7" ht="15.75">
      <c r="A140" s="127" t="s">
        <v>1</v>
      </c>
      <c r="B140" s="127"/>
      <c r="C140" s="127"/>
      <c r="D140" s="127"/>
      <c r="E140" s="127"/>
      <c r="F140" s="127"/>
      <c r="G140" s="127"/>
    </row>
    <row r="141" spans="1:7" ht="15.75">
      <c r="A141" s="127" t="s">
        <v>2</v>
      </c>
      <c r="B141" s="127"/>
      <c r="C141" s="127"/>
      <c r="D141" s="127"/>
      <c r="E141" s="127"/>
      <c r="F141" s="127"/>
      <c r="G141" s="127"/>
    </row>
    <row r="142" spans="1:7" ht="15.75">
      <c r="A142" s="127" t="s">
        <v>3</v>
      </c>
      <c r="B142" s="127"/>
      <c r="C142" s="127"/>
      <c r="D142" s="127"/>
      <c r="E142" s="127"/>
      <c r="F142" s="127"/>
      <c r="G142" s="127"/>
    </row>
    <row r="144" spans="1:7" ht="15.75">
      <c r="A144" s="4" t="s">
        <v>4</v>
      </c>
      <c r="B144" s="5" t="s">
        <v>5</v>
      </c>
      <c r="C144" s="5"/>
      <c r="D144" s="5"/>
      <c r="E144" s="5" t="s">
        <v>6</v>
      </c>
      <c r="F144" s="5" t="s">
        <v>7</v>
      </c>
      <c r="G144" s="5" t="s">
        <v>8</v>
      </c>
    </row>
    <row r="145" spans="1:7">
      <c r="A145" s="6"/>
      <c r="B145" s="7" t="s">
        <v>55</v>
      </c>
      <c r="C145" s="7"/>
      <c r="D145" s="7"/>
      <c r="E145" s="8"/>
      <c r="F145" s="8"/>
      <c r="G145" s="9">
        <f>G116</f>
        <v>25060.599999999162</v>
      </c>
    </row>
    <row r="146" spans="1:7">
      <c r="A146" s="10">
        <v>40331</v>
      </c>
      <c r="B146" s="14" t="s">
        <v>23</v>
      </c>
      <c r="C146" s="14"/>
      <c r="D146" s="14"/>
      <c r="E146" s="8">
        <v>2256367.9</v>
      </c>
      <c r="F146" s="8"/>
      <c r="G146" s="11">
        <f>G145+E146-F146</f>
        <v>2281428.4999999991</v>
      </c>
    </row>
    <row r="147" spans="1:7">
      <c r="A147" s="10">
        <v>40332</v>
      </c>
      <c r="B147" s="6" t="s">
        <v>24</v>
      </c>
      <c r="C147" s="6"/>
      <c r="D147" s="6"/>
      <c r="E147" s="8"/>
      <c r="F147" s="8">
        <v>810</v>
      </c>
      <c r="G147" s="11">
        <f t="shared" ref="G147:G210" si="3">G146+E147-F147</f>
        <v>2280618.4999999991</v>
      </c>
    </row>
    <row r="148" spans="1:7">
      <c r="A148" s="10">
        <v>40332</v>
      </c>
      <c r="B148" s="6" t="s">
        <v>23</v>
      </c>
      <c r="C148" s="6"/>
      <c r="D148" s="6"/>
      <c r="E148" s="8">
        <v>73831000</v>
      </c>
      <c r="F148" s="8"/>
      <c r="G148" s="11">
        <f t="shared" si="3"/>
        <v>76111618.5</v>
      </c>
    </row>
    <row r="149" spans="1:7">
      <c r="A149" s="10">
        <v>40332</v>
      </c>
      <c r="B149" s="6" t="s">
        <v>56</v>
      </c>
      <c r="C149" s="6"/>
      <c r="D149" s="6"/>
      <c r="E149" s="8"/>
      <c r="F149" s="8">
        <v>202500</v>
      </c>
      <c r="G149" s="11">
        <f t="shared" si="3"/>
        <v>75909118.5</v>
      </c>
    </row>
    <row r="150" spans="1:7">
      <c r="A150" s="10">
        <v>40333</v>
      </c>
      <c r="B150" s="6" t="s">
        <v>24</v>
      </c>
      <c r="C150" s="6"/>
      <c r="D150" s="6"/>
      <c r="E150" s="8"/>
      <c r="F150" s="8">
        <v>7499</v>
      </c>
      <c r="G150" s="11">
        <f t="shared" si="3"/>
        <v>75901619.5</v>
      </c>
    </row>
    <row r="151" spans="1:7">
      <c r="A151" s="10">
        <v>40333</v>
      </c>
      <c r="B151" s="6" t="s">
        <v>24</v>
      </c>
      <c r="C151" s="6"/>
      <c r="D151" s="6"/>
      <c r="E151" s="8"/>
      <c r="F151" s="8">
        <v>2800</v>
      </c>
      <c r="G151" s="11">
        <f t="shared" si="3"/>
        <v>75898819.5</v>
      </c>
    </row>
    <row r="152" spans="1:7">
      <c r="A152" s="10">
        <v>40333</v>
      </c>
      <c r="B152" s="6" t="s">
        <v>57</v>
      </c>
      <c r="C152" s="6"/>
      <c r="D152" s="6"/>
      <c r="E152" s="8"/>
      <c r="F152" s="8">
        <v>6285000</v>
      </c>
      <c r="G152" s="11">
        <f t="shared" si="3"/>
        <v>69613819.5</v>
      </c>
    </row>
    <row r="153" spans="1:7">
      <c r="A153" s="10">
        <v>40333</v>
      </c>
      <c r="B153" s="6" t="s">
        <v>24</v>
      </c>
      <c r="C153" s="6"/>
      <c r="D153" s="6"/>
      <c r="E153" s="8"/>
      <c r="F153" s="8">
        <v>5040</v>
      </c>
      <c r="G153" s="11">
        <f t="shared" si="3"/>
        <v>69608779.5</v>
      </c>
    </row>
    <row r="154" spans="1:7">
      <c r="A154" s="10">
        <v>40333</v>
      </c>
      <c r="B154" s="6" t="s">
        <v>58</v>
      </c>
      <c r="C154" s="6"/>
      <c r="D154" s="6"/>
      <c r="E154" s="8"/>
      <c r="F154" s="8">
        <v>1874754</v>
      </c>
      <c r="G154" s="11">
        <f t="shared" si="3"/>
        <v>67734025.5</v>
      </c>
    </row>
    <row r="155" spans="1:7">
      <c r="A155" s="10">
        <v>40333</v>
      </c>
      <c r="B155" s="6" t="s">
        <v>24</v>
      </c>
      <c r="C155" s="6"/>
      <c r="D155" s="6"/>
      <c r="E155" s="8"/>
      <c r="F155" s="8">
        <v>20333</v>
      </c>
      <c r="G155" s="11">
        <f t="shared" si="3"/>
        <v>67713692.5</v>
      </c>
    </row>
    <row r="156" spans="1:7">
      <c r="A156" s="10">
        <v>40333</v>
      </c>
      <c r="B156" s="6" t="s">
        <v>59</v>
      </c>
      <c r="C156" s="6"/>
      <c r="D156" s="6"/>
      <c r="E156" s="8"/>
      <c r="F156" s="8">
        <v>5083230</v>
      </c>
      <c r="G156" s="11">
        <f t="shared" si="3"/>
        <v>62630462.5</v>
      </c>
    </row>
    <row r="157" spans="1:7">
      <c r="A157" s="10">
        <v>40333</v>
      </c>
      <c r="B157" s="6" t="s">
        <v>24</v>
      </c>
      <c r="C157" s="6"/>
      <c r="D157" s="6"/>
      <c r="E157" s="8"/>
      <c r="F157" s="8">
        <v>25140</v>
      </c>
      <c r="G157" s="11">
        <f t="shared" si="3"/>
        <v>62605322.5</v>
      </c>
    </row>
    <row r="158" spans="1:7">
      <c r="A158" s="10">
        <v>40333</v>
      </c>
      <c r="B158" s="6" t="s">
        <v>60</v>
      </c>
      <c r="C158" s="6"/>
      <c r="D158" s="6"/>
      <c r="E158" s="8"/>
      <c r="F158" s="8">
        <v>2755075</v>
      </c>
      <c r="G158" s="11">
        <f t="shared" si="3"/>
        <v>59850247.5</v>
      </c>
    </row>
    <row r="159" spans="1:7">
      <c r="A159" s="10">
        <v>40333</v>
      </c>
      <c r="B159" s="6" t="s">
        <v>24</v>
      </c>
      <c r="C159" s="6"/>
      <c r="D159" s="6"/>
      <c r="E159" s="8"/>
      <c r="F159" s="8">
        <v>6948</v>
      </c>
      <c r="G159" s="11">
        <f t="shared" si="3"/>
        <v>59843299.5</v>
      </c>
    </row>
    <row r="160" spans="1:7">
      <c r="A160" s="10">
        <v>40333</v>
      </c>
      <c r="B160" s="6" t="s">
        <v>61</v>
      </c>
      <c r="C160" s="6"/>
      <c r="D160" s="6"/>
      <c r="E160" s="8"/>
      <c r="F160" s="8">
        <v>700000</v>
      </c>
      <c r="G160" s="11">
        <f t="shared" si="3"/>
        <v>59143299.5</v>
      </c>
    </row>
    <row r="161" spans="1:7">
      <c r="A161" s="10">
        <v>40333</v>
      </c>
      <c r="B161" s="6" t="s">
        <v>62</v>
      </c>
      <c r="C161" s="6"/>
      <c r="D161" s="6"/>
      <c r="E161" s="8"/>
      <c r="F161" s="8">
        <v>1260000</v>
      </c>
      <c r="G161" s="11">
        <f t="shared" si="3"/>
        <v>57883299.5</v>
      </c>
    </row>
    <row r="162" spans="1:7">
      <c r="A162" s="10">
        <v>40333</v>
      </c>
      <c r="B162" s="6" t="s">
        <v>63</v>
      </c>
      <c r="C162" s="6"/>
      <c r="D162" s="6"/>
      <c r="E162" s="8"/>
      <c r="F162" s="8">
        <v>1737000</v>
      </c>
      <c r="G162" s="11">
        <f t="shared" si="3"/>
        <v>56146299.5</v>
      </c>
    </row>
    <row r="163" spans="1:7">
      <c r="A163" s="10">
        <v>40333</v>
      </c>
      <c r="B163" s="6" t="s">
        <v>64</v>
      </c>
      <c r="C163" s="6"/>
      <c r="D163" s="6"/>
      <c r="E163" s="8"/>
      <c r="F163" s="8">
        <v>723750</v>
      </c>
      <c r="G163" s="11">
        <f t="shared" si="3"/>
        <v>55422549.5</v>
      </c>
    </row>
    <row r="164" spans="1:7">
      <c r="A164" s="10">
        <v>40333</v>
      </c>
      <c r="B164" s="6" t="s">
        <v>65</v>
      </c>
      <c r="C164" s="6"/>
      <c r="D164" s="6"/>
      <c r="E164" s="8"/>
      <c r="F164" s="8">
        <v>620532</v>
      </c>
      <c r="G164" s="11">
        <f t="shared" si="3"/>
        <v>54802017.5</v>
      </c>
    </row>
    <row r="165" spans="1:7">
      <c r="A165" s="10">
        <v>40333</v>
      </c>
      <c r="B165" s="6" t="s">
        <v>66</v>
      </c>
      <c r="C165" s="6"/>
      <c r="D165" s="6"/>
      <c r="E165" s="8"/>
      <c r="F165" s="8">
        <v>3000000</v>
      </c>
      <c r="G165" s="11">
        <f t="shared" si="3"/>
        <v>51802017.5</v>
      </c>
    </row>
    <row r="166" spans="1:7">
      <c r="A166" s="10">
        <v>40333</v>
      </c>
      <c r="B166" s="6" t="s">
        <v>67</v>
      </c>
      <c r="C166" s="6"/>
      <c r="D166" s="6"/>
      <c r="E166" s="8"/>
      <c r="F166" s="8">
        <v>2951600</v>
      </c>
      <c r="G166" s="11">
        <f t="shared" si="3"/>
        <v>48850417.5</v>
      </c>
    </row>
    <row r="167" spans="1:7">
      <c r="A167" s="10">
        <v>40333</v>
      </c>
      <c r="B167" s="6" t="s">
        <v>68</v>
      </c>
      <c r="C167" s="6"/>
      <c r="D167" s="6"/>
      <c r="E167" s="8"/>
      <c r="F167" s="8">
        <v>2275875</v>
      </c>
      <c r="G167" s="11">
        <f t="shared" si="3"/>
        <v>46574542.5</v>
      </c>
    </row>
    <row r="168" spans="1:7">
      <c r="A168" s="10">
        <v>40333</v>
      </c>
      <c r="B168" s="6" t="s">
        <v>69</v>
      </c>
      <c r="C168" s="6"/>
      <c r="D168" s="6"/>
      <c r="E168" s="8"/>
      <c r="F168" s="8">
        <v>6500000</v>
      </c>
      <c r="G168" s="11">
        <f t="shared" si="3"/>
        <v>40074542.5</v>
      </c>
    </row>
    <row r="169" spans="1:7">
      <c r="A169" s="10">
        <v>40333</v>
      </c>
      <c r="B169" s="6" t="s">
        <v>70</v>
      </c>
      <c r="C169" s="6"/>
      <c r="D169" s="6"/>
      <c r="E169" s="8"/>
      <c r="F169" s="8">
        <v>2756262</v>
      </c>
      <c r="G169" s="11">
        <f t="shared" si="3"/>
        <v>37318280.5</v>
      </c>
    </row>
    <row r="170" spans="1:7">
      <c r="A170" s="10">
        <v>40337</v>
      </c>
      <c r="B170" s="6" t="s">
        <v>24</v>
      </c>
      <c r="C170" s="6"/>
      <c r="D170" s="6"/>
      <c r="E170" s="8"/>
      <c r="F170" s="8">
        <v>11025</v>
      </c>
      <c r="G170" s="11">
        <f t="shared" si="3"/>
        <v>37307255.5</v>
      </c>
    </row>
    <row r="171" spans="1:7">
      <c r="A171" s="10">
        <v>40337</v>
      </c>
      <c r="B171" s="6" t="s">
        <v>24</v>
      </c>
      <c r="C171" s="6"/>
      <c r="D171" s="6"/>
      <c r="E171" s="8"/>
      <c r="F171" s="8">
        <v>11806</v>
      </c>
      <c r="G171" s="11">
        <f t="shared" si="3"/>
        <v>37295449.5</v>
      </c>
    </row>
    <row r="172" spans="1:7">
      <c r="A172" s="10">
        <v>40337</v>
      </c>
      <c r="B172" s="6" t="s">
        <v>71</v>
      </c>
      <c r="C172" s="6"/>
      <c r="D172" s="6"/>
      <c r="E172" s="8"/>
      <c r="F172" s="8">
        <v>3500000</v>
      </c>
      <c r="G172" s="11">
        <f t="shared" si="3"/>
        <v>33795449.5</v>
      </c>
    </row>
    <row r="173" spans="1:7">
      <c r="A173" s="10">
        <v>40337</v>
      </c>
      <c r="B173" s="6" t="s">
        <v>24</v>
      </c>
      <c r="C173" s="6"/>
      <c r="D173" s="6"/>
      <c r="E173" s="8"/>
      <c r="F173" s="8">
        <v>26000</v>
      </c>
      <c r="G173" s="11">
        <f t="shared" si="3"/>
        <v>33769449.5</v>
      </c>
    </row>
    <row r="174" spans="1:7">
      <c r="A174" s="10">
        <v>40337</v>
      </c>
      <c r="B174" s="6" t="s">
        <v>72</v>
      </c>
      <c r="C174" s="6"/>
      <c r="D174" s="6"/>
      <c r="E174" s="8"/>
      <c r="F174" s="8">
        <v>1007460</v>
      </c>
      <c r="G174" s="11">
        <f t="shared" si="3"/>
        <v>32761989.5</v>
      </c>
    </row>
    <row r="175" spans="1:7">
      <c r="A175" s="10">
        <v>40337</v>
      </c>
      <c r="B175" s="6" t="s">
        <v>24</v>
      </c>
      <c r="C175" s="6"/>
      <c r="D175" s="6"/>
      <c r="E175" s="8"/>
      <c r="F175" s="8">
        <v>12000</v>
      </c>
      <c r="G175" s="11">
        <f t="shared" si="3"/>
        <v>32749989.5</v>
      </c>
    </row>
    <row r="176" spans="1:7">
      <c r="A176" s="10">
        <v>40337</v>
      </c>
      <c r="B176" s="6" t="s">
        <v>73</v>
      </c>
      <c r="C176" s="6"/>
      <c r="D176" s="6"/>
      <c r="E176" s="8"/>
      <c r="F176" s="8">
        <v>600000</v>
      </c>
      <c r="G176" s="11">
        <f t="shared" si="3"/>
        <v>32149989.5</v>
      </c>
    </row>
    <row r="177" spans="1:7">
      <c r="A177" s="10">
        <v>40337</v>
      </c>
      <c r="B177" s="6" t="s">
        <v>24</v>
      </c>
      <c r="C177" s="6"/>
      <c r="D177" s="6"/>
      <c r="E177" s="8"/>
      <c r="F177" s="8">
        <v>14000</v>
      </c>
      <c r="G177" s="11">
        <f t="shared" si="3"/>
        <v>32135989.5</v>
      </c>
    </row>
    <row r="178" spans="1:7">
      <c r="A178" s="10">
        <v>40337</v>
      </c>
      <c r="B178" s="6" t="s">
        <v>74</v>
      </c>
      <c r="C178" s="6"/>
      <c r="D178" s="6"/>
      <c r="E178" s="8"/>
      <c r="F178" s="8">
        <v>900862</v>
      </c>
      <c r="G178" s="11">
        <f t="shared" si="3"/>
        <v>31235127.5</v>
      </c>
    </row>
    <row r="179" spans="1:7">
      <c r="A179" s="10">
        <v>40337</v>
      </c>
      <c r="B179" s="6" t="s">
        <v>24</v>
      </c>
      <c r="C179" s="6"/>
      <c r="D179" s="6"/>
      <c r="E179" s="8"/>
      <c r="F179" s="8">
        <v>11020</v>
      </c>
      <c r="G179" s="11">
        <f t="shared" si="3"/>
        <v>31224107.5</v>
      </c>
    </row>
    <row r="180" spans="1:7">
      <c r="A180" s="10">
        <v>40337</v>
      </c>
      <c r="B180" s="6" t="s">
        <v>75</v>
      </c>
      <c r="C180" s="6"/>
      <c r="D180" s="6"/>
      <c r="E180" s="8"/>
      <c r="F180" s="8">
        <v>249400</v>
      </c>
      <c r="G180" s="11">
        <f t="shared" si="3"/>
        <v>30974707.5</v>
      </c>
    </row>
    <row r="181" spans="1:7">
      <c r="A181" s="10">
        <v>40337</v>
      </c>
      <c r="B181" s="6" t="s">
        <v>24</v>
      </c>
      <c r="C181" s="6"/>
      <c r="D181" s="6"/>
      <c r="E181" s="8"/>
      <c r="F181" s="8">
        <v>4030</v>
      </c>
      <c r="G181" s="11">
        <f t="shared" si="3"/>
        <v>30970677.5</v>
      </c>
    </row>
    <row r="182" spans="1:7">
      <c r="A182" s="10">
        <v>40337</v>
      </c>
      <c r="B182" s="6" t="s">
        <v>24</v>
      </c>
      <c r="C182" s="6"/>
      <c r="D182" s="6"/>
      <c r="E182" s="8"/>
      <c r="F182" s="8">
        <v>2895</v>
      </c>
      <c r="G182" s="11">
        <f t="shared" si="3"/>
        <v>30967782.5</v>
      </c>
    </row>
    <row r="183" spans="1:7">
      <c r="A183" s="10">
        <v>40337</v>
      </c>
      <c r="B183" s="6" t="s">
        <v>24</v>
      </c>
      <c r="C183" s="6"/>
      <c r="D183" s="6"/>
      <c r="E183" s="8"/>
      <c r="F183" s="8">
        <v>2482</v>
      </c>
      <c r="G183" s="11">
        <f t="shared" si="3"/>
        <v>30965300.5</v>
      </c>
    </row>
    <row r="184" spans="1:7">
      <c r="A184" s="10">
        <v>40338</v>
      </c>
      <c r="B184" s="6" t="s">
        <v>76</v>
      </c>
      <c r="C184" s="6"/>
      <c r="D184" s="6"/>
      <c r="E184" s="8"/>
      <c r="F184" s="8">
        <v>28000</v>
      </c>
      <c r="G184" s="11">
        <f t="shared" si="3"/>
        <v>30937300.5</v>
      </c>
    </row>
    <row r="185" spans="1:7">
      <c r="A185" s="10">
        <v>40338</v>
      </c>
      <c r="B185" s="6" t="s">
        <v>24</v>
      </c>
      <c r="C185" s="6"/>
      <c r="D185" s="6"/>
      <c r="E185" s="8"/>
      <c r="F185" s="8">
        <v>112</v>
      </c>
      <c r="G185" s="11">
        <f t="shared" si="3"/>
        <v>30937188.5</v>
      </c>
    </row>
    <row r="186" spans="1:7">
      <c r="A186" s="10">
        <v>40338</v>
      </c>
      <c r="B186" s="6" t="s">
        <v>77</v>
      </c>
      <c r="C186" s="6"/>
      <c r="D186" s="6"/>
      <c r="E186" s="8"/>
      <c r="F186" s="8">
        <v>260000</v>
      </c>
      <c r="G186" s="11">
        <f t="shared" si="3"/>
        <v>30677188.5</v>
      </c>
    </row>
    <row r="187" spans="1:7">
      <c r="A187" s="10">
        <v>40338</v>
      </c>
      <c r="B187" s="6" t="s">
        <v>24</v>
      </c>
      <c r="C187" s="6"/>
      <c r="D187" s="6"/>
      <c r="E187" s="8"/>
      <c r="F187" s="8">
        <v>2400</v>
      </c>
      <c r="G187" s="11">
        <f t="shared" si="3"/>
        <v>30674788.5</v>
      </c>
    </row>
    <row r="188" spans="1:7">
      <c r="A188" s="10">
        <v>40338</v>
      </c>
      <c r="B188" s="6" t="s">
        <v>24</v>
      </c>
      <c r="C188" s="6"/>
      <c r="D188" s="6"/>
      <c r="E188" s="8"/>
      <c r="F188" s="8">
        <v>9104</v>
      </c>
      <c r="G188" s="11">
        <f t="shared" si="3"/>
        <v>30665684.5</v>
      </c>
    </row>
    <row r="189" spans="1:7">
      <c r="A189" s="10">
        <v>40338</v>
      </c>
      <c r="B189" s="6" t="s">
        <v>24</v>
      </c>
      <c r="C189" s="6"/>
      <c r="D189" s="6"/>
      <c r="E189" s="8"/>
      <c r="F189" s="8">
        <v>3603</v>
      </c>
      <c r="G189" s="11">
        <f t="shared" si="3"/>
        <v>30662081.5</v>
      </c>
    </row>
    <row r="190" spans="1:7">
      <c r="A190" s="10">
        <v>40339</v>
      </c>
      <c r="B190" s="6" t="s">
        <v>24</v>
      </c>
      <c r="C190" s="6"/>
      <c r="D190" s="6"/>
      <c r="E190" s="8"/>
      <c r="F190" s="8">
        <v>9793</v>
      </c>
      <c r="G190" s="11">
        <f t="shared" si="3"/>
        <v>30652288.5</v>
      </c>
    </row>
    <row r="191" spans="1:7">
      <c r="A191" s="10">
        <v>40339</v>
      </c>
      <c r="B191" s="6" t="s">
        <v>78</v>
      </c>
      <c r="C191" s="6"/>
      <c r="D191" s="6"/>
      <c r="E191" s="8"/>
      <c r="F191" s="8">
        <v>125000</v>
      </c>
      <c r="G191" s="11">
        <f t="shared" si="3"/>
        <v>30527288.5</v>
      </c>
    </row>
    <row r="192" spans="1:7">
      <c r="A192" s="10">
        <v>40339</v>
      </c>
      <c r="B192" s="6" t="s">
        <v>24</v>
      </c>
      <c r="C192" s="6"/>
      <c r="D192" s="6"/>
      <c r="E192" s="8"/>
      <c r="F192" s="8">
        <v>500</v>
      </c>
      <c r="G192" s="11">
        <f t="shared" si="3"/>
        <v>30526788.5</v>
      </c>
    </row>
    <row r="193" spans="1:7">
      <c r="A193" s="10">
        <v>40339</v>
      </c>
      <c r="B193" s="6" t="s">
        <v>79</v>
      </c>
      <c r="C193" s="6"/>
      <c r="D193" s="6"/>
      <c r="E193" s="8"/>
      <c r="F193" s="8">
        <v>2448210</v>
      </c>
      <c r="G193" s="11">
        <f t="shared" si="3"/>
        <v>28078578.5</v>
      </c>
    </row>
    <row r="194" spans="1:7">
      <c r="A194" s="10">
        <v>40339</v>
      </c>
      <c r="B194" s="6" t="s">
        <v>24</v>
      </c>
      <c r="C194" s="6"/>
      <c r="D194" s="6"/>
      <c r="E194" s="8"/>
      <c r="F194" s="8">
        <v>1040</v>
      </c>
      <c r="G194" s="11">
        <f t="shared" si="3"/>
        <v>28077538.5</v>
      </c>
    </row>
    <row r="195" spans="1:7">
      <c r="A195" s="10">
        <v>40339</v>
      </c>
      <c r="B195" s="6" t="s">
        <v>80</v>
      </c>
      <c r="C195" s="6"/>
      <c r="D195" s="6"/>
      <c r="E195" s="8"/>
      <c r="F195" s="8">
        <v>175150</v>
      </c>
      <c r="G195" s="11">
        <f t="shared" si="3"/>
        <v>27902388.5</v>
      </c>
    </row>
    <row r="196" spans="1:7">
      <c r="A196" s="10">
        <v>40339</v>
      </c>
      <c r="B196" s="6" t="s">
        <v>24</v>
      </c>
      <c r="C196" s="6"/>
      <c r="D196" s="6"/>
      <c r="E196" s="8"/>
      <c r="F196" s="8">
        <v>998</v>
      </c>
      <c r="G196" s="11">
        <f t="shared" si="3"/>
        <v>27901390.5</v>
      </c>
    </row>
    <row r="197" spans="1:7">
      <c r="A197" s="10">
        <v>40340</v>
      </c>
      <c r="B197" s="6" t="s">
        <v>24</v>
      </c>
      <c r="C197" s="6"/>
      <c r="D197" s="6"/>
      <c r="E197" s="8"/>
      <c r="F197" s="8">
        <v>5040</v>
      </c>
      <c r="G197" s="11">
        <f t="shared" si="3"/>
        <v>27896350.5</v>
      </c>
    </row>
    <row r="198" spans="1:7">
      <c r="A198" s="10">
        <v>40340</v>
      </c>
      <c r="B198" s="6" t="s">
        <v>81</v>
      </c>
      <c r="C198" s="6"/>
      <c r="D198" s="6"/>
      <c r="E198" s="8"/>
      <c r="F198" s="8">
        <v>1260000</v>
      </c>
      <c r="G198" s="11">
        <f t="shared" si="3"/>
        <v>26636350.5</v>
      </c>
    </row>
    <row r="199" spans="1:7">
      <c r="A199" s="10">
        <v>40340</v>
      </c>
      <c r="B199" s="6" t="s">
        <v>24</v>
      </c>
      <c r="C199" s="6"/>
      <c r="D199" s="6"/>
      <c r="E199" s="8"/>
      <c r="F199" s="8">
        <v>701</v>
      </c>
      <c r="G199" s="11">
        <f t="shared" si="3"/>
        <v>26635649.5</v>
      </c>
    </row>
    <row r="200" spans="1:7">
      <c r="A200" s="10">
        <v>40340</v>
      </c>
      <c r="B200" s="6" t="s">
        <v>82</v>
      </c>
      <c r="C200" s="6"/>
      <c r="D200" s="6"/>
      <c r="E200" s="8"/>
      <c r="F200" s="8">
        <v>507359</v>
      </c>
      <c r="G200" s="11">
        <f t="shared" si="3"/>
        <v>26128290.5</v>
      </c>
    </row>
    <row r="201" spans="1:7">
      <c r="A201" s="10">
        <v>40344</v>
      </c>
      <c r="B201" s="6" t="s">
        <v>24</v>
      </c>
      <c r="C201" s="6"/>
      <c r="D201" s="6"/>
      <c r="E201" s="8"/>
      <c r="F201" s="8">
        <v>2029</v>
      </c>
      <c r="G201" s="11">
        <f t="shared" si="3"/>
        <v>26126261.5</v>
      </c>
    </row>
    <row r="202" spans="1:7">
      <c r="A202" s="10">
        <v>40344</v>
      </c>
      <c r="B202" s="6" t="s">
        <v>83</v>
      </c>
      <c r="C202" s="6"/>
      <c r="D202" s="6"/>
      <c r="E202" s="8"/>
      <c r="F202" s="8">
        <v>250000</v>
      </c>
      <c r="G202" s="11">
        <f t="shared" si="3"/>
        <v>25876261.5</v>
      </c>
    </row>
    <row r="203" spans="1:7">
      <c r="A203" s="10">
        <v>40344</v>
      </c>
      <c r="B203" s="6" t="s">
        <v>24</v>
      </c>
      <c r="C203" s="6"/>
      <c r="D203" s="6"/>
      <c r="E203" s="8"/>
      <c r="F203" s="8">
        <v>1000</v>
      </c>
      <c r="G203" s="11">
        <f t="shared" si="3"/>
        <v>25875261.5</v>
      </c>
    </row>
    <row r="204" spans="1:7">
      <c r="A204" s="10">
        <v>40344</v>
      </c>
      <c r="B204" s="6" t="s">
        <v>24</v>
      </c>
      <c r="C204" s="6"/>
      <c r="D204" s="6"/>
      <c r="E204" s="8"/>
      <c r="F204" s="8">
        <v>520</v>
      </c>
      <c r="G204" s="11">
        <f t="shared" si="3"/>
        <v>25874741.5</v>
      </c>
    </row>
    <row r="205" spans="1:7">
      <c r="A205" s="10">
        <v>40344</v>
      </c>
      <c r="B205" s="6" t="s">
        <v>42</v>
      </c>
      <c r="C205" s="6"/>
      <c r="D205" s="6"/>
      <c r="E205" s="8"/>
      <c r="F205" s="8">
        <v>130000</v>
      </c>
      <c r="G205" s="11">
        <f t="shared" si="3"/>
        <v>25744741.5</v>
      </c>
    </row>
    <row r="206" spans="1:7">
      <c r="A206" s="10">
        <v>40344</v>
      </c>
      <c r="B206" s="6" t="s">
        <v>24</v>
      </c>
      <c r="C206" s="6"/>
      <c r="D206" s="6"/>
      <c r="E206" s="8"/>
      <c r="F206" s="8">
        <v>83</v>
      </c>
      <c r="G206" s="11">
        <f t="shared" si="3"/>
        <v>25744658.5</v>
      </c>
    </row>
    <row r="207" spans="1:7">
      <c r="A207" s="10">
        <v>40344</v>
      </c>
      <c r="B207" s="6" t="s">
        <v>43</v>
      </c>
      <c r="C207" s="6"/>
      <c r="D207" s="6"/>
      <c r="E207" s="8"/>
      <c r="F207" s="8">
        <v>20800</v>
      </c>
      <c r="G207" s="11">
        <f t="shared" si="3"/>
        <v>25723858.5</v>
      </c>
    </row>
    <row r="208" spans="1:7">
      <c r="A208" s="10">
        <v>40345</v>
      </c>
      <c r="B208" s="6" t="s">
        <v>24</v>
      </c>
      <c r="C208" s="6"/>
      <c r="D208" s="6"/>
      <c r="E208" s="8"/>
      <c r="F208" s="8">
        <v>1100</v>
      </c>
      <c r="G208" s="11">
        <f t="shared" si="3"/>
        <v>25722758.5</v>
      </c>
    </row>
    <row r="209" spans="1:7">
      <c r="A209" s="10">
        <v>40345</v>
      </c>
      <c r="B209" s="6" t="s">
        <v>84</v>
      </c>
      <c r="C209" s="6"/>
      <c r="D209" s="6"/>
      <c r="E209" s="8"/>
      <c r="F209" s="8">
        <v>275000</v>
      </c>
      <c r="G209" s="11">
        <f t="shared" si="3"/>
        <v>25447758.5</v>
      </c>
    </row>
    <row r="210" spans="1:7">
      <c r="A210" s="10">
        <v>40345</v>
      </c>
      <c r="B210" s="6" t="s">
        <v>24</v>
      </c>
      <c r="C210" s="6"/>
      <c r="D210" s="6"/>
      <c r="E210" s="8"/>
      <c r="F210" s="8">
        <v>5968</v>
      </c>
      <c r="G210" s="11">
        <f t="shared" si="3"/>
        <v>25441790.5</v>
      </c>
    </row>
    <row r="211" spans="1:7">
      <c r="A211" s="10">
        <v>40345</v>
      </c>
      <c r="B211" s="6" t="s">
        <v>85</v>
      </c>
      <c r="C211" s="6"/>
      <c r="D211" s="6"/>
      <c r="E211" s="8"/>
      <c r="F211" s="8">
        <v>1491890</v>
      </c>
      <c r="G211" s="11">
        <f t="shared" ref="G211:G237" si="4">G210+E211-F211</f>
        <v>23949900.5</v>
      </c>
    </row>
    <row r="212" spans="1:7">
      <c r="A212" s="10">
        <v>40345</v>
      </c>
      <c r="B212" s="6" t="s">
        <v>24</v>
      </c>
      <c r="C212" s="6"/>
      <c r="D212" s="6"/>
      <c r="E212" s="8"/>
      <c r="F212" s="8">
        <v>5018</v>
      </c>
      <c r="G212" s="11">
        <f t="shared" si="4"/>
        <v>23944882.5</v>
      </c>
    </row>
    <row r="213" spans="1:7">
      <c r="A213" s="10">
        <v>40345</v>
      </c>
      <c r="B213" s="6" t="s">
        <v>86</v>
      </c>
      <c r="C213" s="6"/>
      <c r="D213" s="6"/>
      <c r="E213" s="8"/>
      <c r="F213" s="8">
        <v>1254500</v>
      </c>
      <c r="G213" s="11">
        <f t="shared" si="4"/>
        <v>22690382.5</v>
      </c>
    </row>
    <row r="214" spans="1:7">
      <c r="A214" s="10">
        <v>40345</v>
      </c>
      <c r="B214" s="6" t="s">
        <v>87</v>
      </c>
      <c r="C214" s="6"/>
      <c r="D214" s="6"/>
      <c r="E214" s="8"/>
      <c r="F214" s="8">
        <v>1000000</v>
      </c>
      <c r="G214" s="11">
        <f t="shared" si="4"/>
        <v>21690382.5</v>
      </c>
    </row>
    <row r="215" spans="1:7">
      <c r="A215" s="10">
        <v>40345</v>
      </c>
      <c r="B215" s="6" t="s">
        <v>88</v>
      </c>
      <c r="C215" s="6"/>
      <c r="D215" s="6"/>
      <c r="E215" s="8"/>
      <c r="F215" s="8">
        <v>270000</v>
      </c>
      <c r="G215" s="11">
        <f t="shared" si="4"/>
        <v>21420382.5</v>
      </c>
    </row>
    <row r="216" spans="1:7">
      <c r="A216" s="10">
        <v>40346</v>
      </c>
      <c r="B216" s="6" t="s">
        <v>24</v>
      </c>
      <c r="C216" s="6"/>
      <c r="D216" s="6"/>
      <c r="E216" s="8"/>
      <c r="F216" s="8">
        <v>4000</v>
      </c>
      <c r="G216" s="11">
        <f t="shared" si="4"/>
        <v>21416382.5</v>
      </c>
    </row>
    <row r="217" spans="1:7">
      <c r="A217" s="10">
        <v>40346</v>
      </c>
      <c r="B217" s="6" t="s">
        <v>24</v>
      </c>
      <c r="C217" s="6"/>
      <c r="D217" s="6"/>
      <c r="E217" s="8"/>
      <c r="F217" s="8">
        <v>1080</v>
      </c>
      <c r="G217" s="11">
        <f t="shared" si="4"/>
        <v>21415302.5</v>
      </c>
    </row>
    <row r="218" spans="1:7">
      <c r="A218" s="10">
        <v>40347</v>
      </c>
      <c r="B218" s="6" t="s">
        <v>24</v>
      </c>
      <c r="C218" s="6"/>
      <c r="D218" s="6"/>
      <c r="E218" s="8"/>
      <c r="F218" s="8">
        <v>16408</v>
      </c>
      <c r="G218" s="11">
        <f t="shared" si="4"/>
        <v>21398894.5</v>
      </c>
    </row>
    <row r="219" spans="1:7">
      <c r="A219" s="10">
        <v>40347</v>
      </c>
      <c r="B219" s="6" t="s">
        <v>89</v>
      </c>
      <c r="C219" s="6"/>
      <c r="D219" s="6"/>
      <c r="E219" s="8"/>
      <c r="F219" s="8">
        <v>250000</v>
      </c>
      <c r="G219" s="11">
        <f t="shared" si="4"/>
        <v>21148894.5</v>
      </c>
    </row>
    <row r="220" spans="1:7">
      <c r="A220" s="10">
        <v>40347</v>
      </c>
      <c r="B220" s="6" t="s">
        <v>24</v>
      </c>
      <c r="C220" s="6"/>
      <c r="D220" s="6"/>
      <c r="E220" s="8"/>
      <c r="F220" s="8">
        <v>1000</v>
      </c>
      <c r="G220" s="11">
        <f t="shared" si="4"/>
        <v>21147894.5</v>
      </c>
    </row>
    <row r="221" spans="1:7">
      <c r="A221" s="10">
        <v>40347</v>
      </c>
      <c r="B221" s="6" t="s">
        <v>90</v>
      </c>
      <c r="C221" s="6"/>
      <c r="D221" s="6"/>
      <c r="E221" s="8"/>
      <c r="F221" s="8">
        <v>4102000</v>
      </c>
      <c r="G221" s="11">
        <f t="shared" si="4"/>
        <v>17045894.5</v>
      </c>
    </row>
    <row r="222" spans="1:7">
      <c r="A222" s="10">
        <v>40350</v>
      </c>
      <c r="B222" s="6" t="s">
        <v>91</v>
      </c>
      <c r="C222" s="6"/>
      <c r="D222" s="6"/>
      <c r="E222" s="8"/>
      <c r="F222" s="8">
        <v>4435325</v>
      </c>
      <c r="G222" s="11">
        <f t="shared" si="4"/>
        <v>12610569.5</v>
      </c>
    </row>
    <row r="223" spans="1:7">
      <c r="A223" s="10">
        <v>40351</v>
      </c>
      <c r="B223" s="6" t="s">
        <v>24</v>
      </c>
      <c r="C223" s="6"/>
      <c r="D223" s="6"/>
      <c r="E223" s="8"/>
      <c r="F223" s="8">
        <v>17741</v>
      </c>
      <c r="G223" s="11">
        <f t="shared" si="4"/>
        <v>12592828.5</v>
      </c>
    </row>
    <row r="224" spans="1:7">
      <c r="A224" s="10">
        <v>40351</v>
      </c>
      <c r="B224" s="6" t="s">
        <v>92</v>
      </c>
      <c r="C224" s="6"/>
      <c r="D224" s="6"/>
      <c r="E224" s="8"/>
      <c r="F224" s="8">
        <v>1000000</v>
      </c>
      <c r="G224" s="11">
        <f t="shared" si="4"/>
        <v>11592828.5</v>
      </c>
    </row>
    <row r="225" spans="1:7">
      <c r="A225" s="10">
        <v>40351</v>
      </c>
      <c r="B225" s="6" t="s">
        <v>24</v>
      </c>
      <c r="C225" s="6"/>
      <c r="D225" s="6"/>
      <c r="E225" s="8"/>
      <c r="F225" s="8">
        <v>4000</v>
      </c>
      <c r="G225" s="11">
        <f t="shared" si="4"/>
        <v>11588828.5</v>
      </c>
    </row>
    <row r="226" spans="1:7">
      <c r="A226" s="10">
        <v>40352</v>
      </c>
      <c r="B226" s="6" t="s">
        <v>24</v>
      </c>
      <c r="C226" s="6"/>
      <c r="D226" s="6"/>
      <c r="E226" s="8"/>
      <c r="F226" s="8">
        <v>940</v>
      </c>
      <c r="G226" s="11">
        <f t="shared" si="4"/>
        <v>11587888.5</v>
      </c>
    </row>
    <row r="227" spans="1:7">
      <c r="A227" s="10">
        <v>40352</v>
      </c>
      <c r="B227" s="6" t="s">
        <v>93</v>
      </c>
      <c r="C227" s="6"/>
      <c r="D227" s="6"/>
      <c r="E227" s="8"/>
      <c r="F227" s="8">
        <v>235000</v>
      </c>
      <c r="G227" s="11">
        <f t="shared" si="4"/>
        <v>11352888.5</v>
      </c>
    </row>
    <row r="228" spans="1:7">
      <c r="A228" s="10">
        <v>40352</v>
      </c>
      <c r="B228" s="6" t="s">
        <v>24</v>
      </c>
      <c r="C228" s="6"/>
      <c r="D228" s="6"/>
      <c r="E228" s="8"/>
      <c r="F228" s="8">
        <v>5066</v>
      </c>
      <c r="G228" s="11">
        <f t="shared" si="4"/>
        <v>11347822.5</v>
      </c>
    </row>
    <row r="229" spans="1:7">
      <c r="A229" s="10">
        <v>40352</v>
      </c>
      <c r="B229" s="6" t="s">
        <v>94</v>
      </c>
      <c r="C229" s="6"/>
      <c r="D229" s="6"/>
      <c r="E229" s="8"/>
      <c r="F229" s="8">
        <v>368500</v>
      </c>
      <c r="G229" s="11">
        <f t="shared" si="4"/>
        <v>10979322.5</v>
      </c>
    </row>
    <row r="230" spans="1:7">
      <c r="A230" s="10">
        <v>40352</v>
      </c>
      <c r="B230" s="6" t="s">
        <v>95</v>
      </c>
      <c r="C230" s="6"/>
      <c r="D230" s="6"/>
      <c r="E230" s="8"/>
      <c r="F230" s="8">
        <v>1266563</v>
      </c>
      <c r="G230" s="11">
        <f t="shared" si="4"/>
        <v>9712759.5</v>
      </c>
    </row>
    <row r="231" spans="1:7">
      <c r="A231" s="10">
        <v>40353</v>
      </c>
      <c r="B231" s="6" t="s">
        <v>96</v>
      </c>
      <c r="C231" s="6"/>
      <c r="D231" s="6"/>
      <c r="E231" s="8"/>
      <c r="F231" s="8">
        <v>100000</v>
      </c>
      <c r="G231" s="11">
        <f t="shared" si="4"/>
        <v>9612759.5</v>
      </c>
    </row>
    <row r="232" spans="1:7">
      <c r="A232" s="10">
        <v>40354</v>
      </c>
      <c r="B232" s="6" t="s">
        <v>24</v>
      </c>
      <c r="C232" s="6"/>
      <c r="D232" s="6"/>
      <c r="E232" s="8"/>
      <c r="F232" s="8">
        <v>400</v>
      </c>
      <c r="G232" s="11">
        <f t="shared" si="4"/>
        <v>9612359.5</v>
      </c>
    </row>
    <row r="233" spans="1:7">
      <c r="A233" s="10">
        <v>40354</v>
      </c>
      <c r="B233" s="6" t="s">
        <v>24</v>
      </c>
      <c r="C233" s="6"/>
      <c r="D233" s="6"/>
      <c r="E233" s="8"/>
      <c r="F233" s="8">
        <v>1474</v>
      </c>
      <c r="G233" s="11">
        <f t="shared" si="4"/>
        <v>9610885.5</v>
      </c>
    </row>
    <row r="234" spans="1:7">
      <c r="A234" s="10">
        <v>40358</v>
      </c>
      <c r="B234" s="6" t="s">
        <v>24</v>
      </c>
      <c r="C234" s="6"/>
      <c r="D234" s="6"/>
      <c r="E234" s="8"/>
      <c r="F234" s="8">
        <v>90</v>
      </c>
      <c r="G234" s="11">
        <f t="shared" si="4"/>
        <v>9610795.5</v>
      </c>
    </row>
    <row r="235" spans="1:7">
      <c r="A235" s="10">
        <v>40358</v>
      </c>
      <c r="B235" s="6" t="s">
        <v>97</v>
      </c>
      <c r="C235" s="6"/>
      <c r="D235" s="6"/>
      <c r="E235" s="8"/>
      <c r="F235" s="8">
        <v>22500</v>
      </c>
      <c r="G235" s="11">
        <f t="shared" si="4"/>
        <v>9588295.5</v>
      </c>
    </row>
    <row r="236" spans="1:7">
      <c r="A236" s="10">
        <v>40358</v>
      </c>
      <c r="B236" s="6" t="s">
        <v>24</v>
      </c>
      <c r="C236" s="6"/>
      <c r="D236" s="6"/>
      <c r="E236" s="8"/>
      <c r="F236" s="8">
        <v>14</v>
      </c>
      <c r="G236" s="11">
        <f t="shared" si="4"/>
        <v>9588281.5</v>
      </c>
    </row>
    <row r="237" spans="1:7">
      <c r="A237" s="10">
        <v>40358</v>
      </c>
      <c r="B237" s="6" t="s">
        <v>98</v>
      </c>
      <c r="C237" s="6"/>
      <c r="D237" s="6"/>
      <c r="E237" s="8"/>
      <c r="F237" s="8">
        <v>3600</v>
      </c>
      <c r="G237" s="9">
        <f t="shared" si="4"/>
        <v>9584681.5</v>
      </c>
    </row>
    <row r="238" spans="1:7">
      <c r="A238" s="6"/>
      <c r="B238" s="12" t="s">
        <v>99</v>
      </c>
      <c r="C238" s="12"/>
      <c r="D238" s="12"/>
      <c r="E238" s="9">
        <f>SUM(E145:E237)</f>
        <v>76087367.900000006</v>
      </c>
      <c r="F238" s="9">
        <f>SUM(F145:F237)</f>
        <v>66527747</v>
      </c>
      <c r="G238" s="8"/>
    </row>
    <row r="241" spans="2:9">
      <c r="B241" s="1"/>
      <c r="C241" s="1"/>
      <c r="D241" s="1"/>
      <c r="E241" s="1"/>
      <c r="F241" s="13"/>
      <c r="G241" s="13"/>
      <c r="I241" s="13">
        <f>I147+I150+I151+I153+I155+I157+I159+I170+I171+I173+I175+I177+I179+I181+I182+I183+I185+I187+I188+I189+I190+I192+I194+I196+I197+I199+I201+I203+I204+I205+I206+I207+I208+I210+I212+I216+I217+I218+I220+I223+I225+I226+I228+I232+I233+I234+I235+I236+I237</f>
        <v>0</v>
      </c>
    </row>
    <row r="242" spans="2:9">
      <c r="B242" s="1"/>
      <c r="C242" s="1"/>
      <c r="D242" s="1"/>
      <c r="E242" s="1"/>
    </row>
    <row r="246" spans="2:9">
      <c r="B246" s="1" t="s">
        <v>28</v>
      </c>
      <c r="C246" s="1"/>
      <c r="D246" s="1"/>
      <c r="E246" s="1" t="s">
        <v>29</v>
      </c>
    </row>
    <row r="247" spans="2:9">
      <c r="B247" s="1" t="s">
        <v>30</v>
      </c>
      <c r="C247" s="1"/>
      <c r="D247" s="1"/>
      <c r="E247" s="1" t="s">
        <v>31</v>
      </c>
    </row>
    <row r="279" spans="1:7" ht="18.75">
      <c r="A279" s="126" t="s">
        <v>0</v>
      </c>
      <c r="B279" s="126"/>
      <c r="C279" s="126"/>
      <c r="D279" s="126"/>
      <c r="E279" s="126"/>
      <c r="F279" s="126"/>
      <c r="G279" s="126"/>
    </row>
    <row r="280" spans="1:7" ht="15.75">
      <c r="A280" s="127" t="s">
        <v>1</v>
      </c>
      <c r="B280" s="127"/>
      <c r="C280" s="127"/>
      <c r="D280" s="127"/>
      <c r="E280" s="127"/>
      <c r="F280" s="127"/>
      <c r="G280" s="127"/>
    </row>
    <row r="281" spans="1:7" ht="15.75">
      <c r="A281" s="127" t="s">
        <v>2</v>
      </c>
      <c r="B281" s="127"/>
      <c r="C281" s="127"/>
      <c r="D281" s="127"/>
      <c r="E281" s="127"/>
      <c r="F281" s="127"/>
      <c r="G281" s="127"/>
    </row>
    <row r="282" spans="1:7" ht="15.75">
      <c r="A282" s="127" t="s">
        <v>3</v>
      </c>
      <c r="B282" s="127"/>
      <c r="C282" s="127"/>
      <c r="D282" s="127"/>
      <c r="E282" s="127"/>
      <c r="F282" s="127"/>
      <c r="G282" s="127"/>
    </row>
    <row r="284" spans="1:7" ht="15.75">
      <c r="A284" s="4" t="s">
        <v>4</v>
      </c>
      <c r="B284" s="5" t="s">
        <v>5</v>
      </c>
      <c r="C284" s="5"/>
      <c r="D284" s="5"/>
      <c r="E284" s="5" t="s">
        <v>6</v>
      </c>
      <c r="F284" s="5" t="s">
        <v>7</v>
      </c>
      <c r="G284" s="5" t="s">
        <v>8</v>
      </c>
    </row>
    <row r="285" spans="1:7">
      <c r="A285" s="6"/>
      <c r="B285" s="7" t="s">
        <v>99</v>
      </c>
      <c r="C285" s="7"/>
      <c r="D285" s="7"/>
      <c r="E285" s="8"/>
      <c r="F285" s="8"/>
      <c r="G285" s="9">
        <f>G237</f>
        <v>9584681.5</v>
      </c>
    </row>
    <row r="286" spans="1:7">
      <c r="A286" s="10">
        <v>40365</v>
      </c>
      <c r="B286" s="6" t="s">
        <v>100</v>
      </c>
      <c r="C286" s="6"/>
      <c r="D286" s="6"/>
      <c r="E286" s="8"/>
      <c r="F286" s="8">
        <v>1271610</v>
      </c>
      <c r="G286" s="11">
        <f>G285+E286-F286</f>
        <v>8313071.5</v>
      </c>
    </row>
    <row r="287" spans="1:7">
      <c r="A287" s="10">
        <v>40365</v>
      </c>
      <c r="B287" s="6" t="s">
        <v>24</v>
      </c>
      <c r="C287" s="6"/>
      <c r="D287" s="6"/>
      <c r="E287" s="8"/>
      <c r="F287" s="8">
        <v>5086</v>
      </c>
      <c r="G287" s="11">
        <f t="shared" ref="G287:G326" si="5">G286+E287-F287</f>
        <v>8307985.5</v>
      </c>
    </row>
    <row r="288" spans="1:7">
      <c r="A288" s="10">
        <v>40365</v>
      </c>
      <c r="B288" s="6" t="s">
        <v>24</v>
      </c>
      <c r="C288" s="6"/>
      <c r="D288" s="6"/>
      <c r="E288" s="8"/>
      <c r="F288" s="8">
        <v>729</v>
      </c>
      <c r="G288" s="11">
        <f t="shared" si="5"/>
        <v>8307256.5</v>
      </c>
    </row>
    <row r="289" spans="1:7">
      <c r="A289" s="10">
        <v>40365</v>
      </c>
      <c r="B289" s="6" t="s">
        <v>101</v>
      </c>
      <c r="C289" s="6"/>
      <c r="D289" s="6"/>
      <c r="E289" s="8"/>
      <c r="F289" s="8">
        <v>182210</v>
      </c>
      <c r="G289" s="11">
        <f t="shared" si="5"/>
        <v>8125046.5</v>
      </c>
    </row>
    <row r="290" spans="1:7">
      <c r="A290" s="10">
        <v>40365</v>
      </c>
      <c r="B290" s="6" t="s">
        <v>102</v>
      </c>
      <c r="C290" s="6"/>
      <c r="D290" s="6"/>
      <c r="E290" s="8"/>
      <c r="F290" s="8">
        <v>500000</v>
      </c>
      <c r="G290" s="11">
        <f t="shared" si="5"/>
        <v>7625046.5</v>
      </c>
    </row>
    <row r="291" spans="1:7">
      <c r="A291" s="10">
        <v>40365</v>
      </c>
      <c r="B291" s="6" t="s">
        <v>103</v>
      </c>
      <c r="C291" s="6"/>
      <c r="D291" s="6"/>
      <c r="E291" s="8"/>
      <c r="F291" s="8">
        <v>1240000</v>
      </c>
      <c r="G291" s="11">
        <f t="shared" si="5"/>
        <v>6385046.5</v>
      </c>
    </row>
    <row r="292" spans="1:7">
      <c r="A292" s="10">
        <v>40366</v>
      </c>
      <c r="B292" s="6" t="s">
        <v>24</v>
      </c>
      <c r="C292" s="6"/>
      <c r="D292" s="6"/>
      <c r="E292" s="8"/>
      <c r="F292" s="8">
        <v>8000</v>
      </c>
      <c r="G292" s="11">
        <f t="shared" si="5"/>
        <v>6377046.5</v>
      </c>
    </row>
    <row r="293" spans="1:7">
      <c r="A293" s="10">
        <v>40366</v>
      </c>
      <c r="B293" s="6" t="s">
        <v>24</v>
      </c>
      <c r="C293" s="6"/>
      <c r="D293" s="6"/>
      <c r="E293" s="8"/>
      <c r="F293" s="8">
        <v>2000</v>
      </c>
      <c r="G293" s="11">
        <f t="shared" si="5"/>
        <v>6375046.5</v>
      </c>
    </row>
    <row r="294" spans="1:7">
      <c r="A294" s="10">
        <v>40365</v>
      </c>
      <c r="B294" s="6" t="s">
        <v>104</v>
      </c>
      <c r="C294" s="6"/>
      <c r="D294" s="6"/>
      <c r="E294" s="8"/>
      <c r="F294" s="8">
        <v>2000000</v>
      </c>
      <c r="G294" s="11">
        <f t="shared" si="5"/>
        <v>4375046.5</v>
      </c>
    </row>
    <row r="295" spans="1:7">
      <c r="A295" s="10">
        <v>40366</v>
      </c>
      <c r="B295" s="6" t="s">
        <v>24</v>
      </c>
      <c r="C295" s="6"/>
      <c r="D295" s="6"/>
      <c r="E295" s="8"/>
      <c r="F295" s="8">
        <v>4960</v>
      </c>
      <c r="G295" s="11">
        <f t="shared" si="5"/>
        <v>4370086.5</v>
      </c>
    </row>
    <row r="296" spans="1:7">
      <c r="A296" s="10">
        <v>40366</v>
      </c>
      <c r="B296" s="6" t="s">
        <v>24</v>
      </c>
      <c r="C296" s="6"/>
      <c r="D296" s="6"/>
      <c r="E296" s="8"/>
      <c r="F296" s="8">
        <v>3200</v>
      </c>
      <c r="G296" s="11">
        <f t="shared" si="5"/>
        <v>4366886.5</v>
      </c>
    </row>
    <row r="297" spans="1:7">
      <c r="A297" s="10">
        <v>40366</v>
      </c>
      <c r="B297" s="6" t="s">
        <v>105</v>
      </c>
      <c r="C297" s="6"/>
      <c r="D297" s="6"/>
      <c r="E297" s="8"/>
      <c r="F297" s="8">
        <v>275000</v>
      </c>
      <c r="G297" s="11">
        <f t="shared" si="5"/>
        <v>4091886.5</v>
      </c>
    </row>
    <row r="298" spans="1:7">
      <c r="A298" s="10">
        <v>40366</v>
      </c>
      <c r="B298" s="6" t="s">
        <v>24</v>
      </c>
      <c r="C298" s="6"/>
      <c r="D298" s="6"/>
      <c r="E298" s="8"/>
      <c r="F298" s="8">
        <v>1100</v>
      </c>
      <c r="G298" s="11">
        <f t="shared" si="5"/>
        <v>4090786.5</v>
      </c>
    </row>
    <row r="299" spans="1:7">
      <c r="A299" s="10">
        <v>40366</v>
      </c>
      <c r="B299" s="6" t="s">
        <v>106</v>
      </c>
      <c r="C299" s="6"/>
      <c r="D299" s="6"/>
      <c r="E299" s="8"/>
      <c r="F299" s="8">
        <v>800000</v>
      </c>
      <c r="G299" s="11">
        <f t="shared" si="5"/>
        <v>3290786.5</v>
      </c>
    </row>
    <row r="300" spans="1:7">
      <c r="A300" s="10">
        <v>40366</v>
      </c>
      <c r="B300" s="6" t="s">
        <v>107</v>
      </c>
      <c r="C300" s="6"/>
      <c r="D300" s="6"/>
      <c r="E300" s="8"/>
      <c r="F300" s="8">
        <v>2410000</v>
      </c>
      <c r="G300" s="11">
        <f t="shared" si="5"/>
        <v>880786.5</v>
      </c>
    </row>
    <row r="301" spans="1:7">
      <c r="A301" s="10">
        <v>40367</v>
      </c>
      <c r="B301" s="6" t="s">
        <v>108</v>
      </c>
      <c r="C301" s="6"/>
      <c r="D301" s="6"/>
      <c r="E301" s="8"/>
      <c r="F301" s="8">
        <v>310000</v>
      </c>
      <c r="G301" s="11">
        <f t="shared" si="5"/>
        <v>570786.5</v>
      </c>
    </row>
    <row r="302" spans="1:7">
      <c r="A302" s="10">
        <v>40367</v>
      </c>
      <c r="B302" s="6" t="s">
        <v>24</v>
      </c>
      <c r="C302" s="6"/>
      <c r="D302" s="6"/>
      <c r="E302" s="8"/>
      <c r="F302" s="8">
        <v>9640</v>
      </c>
      <c r="G302" s="11">
        <f t="shared" si="5"/>
        <v>561146.5</v>
      </c>
    </row>
    <row r="303" spans="1:7">
      <c r="A303" s="10">
        <v>40368</v>
      </c>
      <c r="B303" s="6" t="s">
        <v>24</v>
      </c>
      <c r="C303" s="6"/>
      <c r="D303" s="6"/>
      <c r="E303" s="8"/>
      <c r="F303" s="8">
        <v>1240</v>
      </c>
      <c r="G303" s="11">
        <f t="shared" si="5"/>
        <v>559906.5</v>
      </c>
    </row>
    <row r="304" spans="1:7">
      <c r="A304" s="10">
        <v>40373</v>
      </c>
      <c r="B304" s="6" t="s">
        <v>109</v>
      </c>
      <c r="C304" s="6"/>
      <c r="D304" s="6"/>
      <c r="E304" s="8"/>
      <c r="F304" s="8">
        <v>130000</v>
      </c>
      <c r="G304" s="11">
        <f t="shared" si="5"/>
        <v>429906.5</v>
      </c>
    </row>
    <row r="305" spans="1:7">
      <c r="A305" s="10">
        <v>40374</v>
      </c>
      <c r="B305" s="6" t="s">
        <v>23</v>
      </c>
      <c r="C305" s="6"/>
      <c r="D305" s="6"/>
      <c r="E305" s="8">
        <v>400000</v>
      </c>
      <c r="F305" s="8"/>
      <c r="G305" s="11">
        <f t="shared" si="5"/>
        <v>829906.5</v>
      </c>
    </row>
    <row r="306" spans="1:7">
      <c r="A306" s="10">
        <v>40374</v>
      </c>
      <c r="B306" s="6" t="s">
        <v>24</v>
      </c>
      <c r="C306" s="6"/>
      <c r="D306" s="6"/>
      <c r="E306" s="8"/>
      <c r="F306" s="8">
        <v>520</v>
      </c>
      <c r="G306" s="11">
        <f t="shared" si="5"/>
        <v>829386.5</v>
      </c>
    </row>
    <row r="307" spans="1:7">
      <c r="A307" s="10">
        <v>40374</v>
      </c>
      <c r="B307" s="6" t="s">
        <v>110</v>
      </c>
      <c r="C307" s="6"/>
      <c r="D307" s="6"/>
      <c r="E307" s="8"/>
      <c r="F307" s="8">
        <v>662000</v>
      </c>
      <c r="G307" s="11">
        <f t="shared" si="5"/>
        <v>167386.5</v>
      </c>
    </row>
    <row r="308" spans="1:7">
      <c r="A308" s="10">
        <v>40374</v>
      </c>
      <c r="B308" s="6" t="s">
        <v>24</v>
      </c>
      <c r="C308" s="6"/>
      <c r="D308" s="6"/>
      <c r="E308" s="8"/>
      <c r="F308" s="8">
        <v>2648</v>
      </c>
      <c r="G308" s="11">
        <f t="shared" si="5"/>
        <v>164738.5</v>
      </c>
    </row>
    <row r="309" spans="1:7">
      <c r="A309" s="10">
        <v>40378</v>
      </c>
      <c r="B309" s="6" t="s">
        <v>111</v>
      </c>
      <c r="C309" s="6"/>
      <c r="D309" s="6"/>
      <c r="E309" s="8"/>
      <c r="F309" s="8">
        <v>214690</v>
      </c>
      <c r="G309" s="11">
        <f t="shared" si="5"/>
        <v>-49951.5</v>
      </c>
    </row>
    <row r="310" spans="1:7">
      <c r="A310" s="10">
        <v>40380</v>
      </c>
      <c r="B310" s="6" t="s">
        <v>112</v>
      </c>
      <c r="C310" s="6"/>
      <c r="D310" s="6"/>
      <c r="E310" s="8"/>
      <c r="F310" s="8">
        <v>150000</v>
      </c>
      <c r="G310" s="11">
        <f t="shared" si="5"/>
        <v>-199951.5</v>
      </c>
    </row>
    <row r="311" spans="1:7">
      <c r="A311" s="10">
        <v>40380</v>
      </c>
      <c r="B311" s="6" t="s">
        <v>23</v>
      </c>
      <c r="C311" s="6"/>
      <c r="D311" s="6"/>
      <c r="E311" s="8">
        <v>660000</v>
      </c>
      <c r="F311" s="8"/>
      <c r="G311" s="11">
        <f t="shared" si="5"/>
        <v>460048.5</v>
      </c>
    </row>
    <row r="312" spans="1:7">
      <c r="A312" s="10">
        <v>40381</v>
      </c>
      <c r="B312" s="6" t="s">
        <v>24</v>
      </c>
      <c r="C312" s="6"/>
      <c r="D312" s="6"/>
      <c r="E312" s="8"/>
      <c r="F312" s="8">
        <v>859</v>
      </c>
      <c r="G312" s="11">
        <f t="shared" si="5"/>
        <v>459189.5</v>
      </c>
    </row>
    <row r="313" spans="1:7">
      <c r="A313" s="10">
        <v>40381</v>
      </c>
      <c r="B313" s="6" t="s">
        <v>24</v>
      </c>
      <c r="C313" s="6"/>
      <c r="D313" s="6"/>
      <c r="E313" s="8"/>
      <c r="F313" s="8">
        <v>1600</v>
      </c>
      <c r="G313" s="11">
        <f t="shared" si="5"/>
        <v>457589.5</v>
      </c>
    </row>
    <row r="314" spans="1:7">
      <c r="A314" s="10">
        <v>40381</v>
      </c>
      <c r="B314" s="6" t="s">
        <v>113</v>
      </c>
      <c r="C314" s="6"/>
      <c r="D314" s="6"/>
      <c r="E314" s="8"/>
      <c r="F314" s="8">
        <v>400000</v>
      </c>
      <c r="G314" s="11">
        <f t="shared" si="5"/>
        <v>57589.5</v>
      </c>
    </row>
    <row r="315" spans="1:7">
      <c r="A315" s="10">
        <v>40385</v>
      </c>
      <c r="B315" s="6" t="s">
        <v>24</v>
      </c>
      <c r="C315" s="6"/>
      <c r="D315" s="6"/>
      <c r="E315" s="8"/>
      <c r="F315" s="8">
        <v>600</v>
      </c>
      <c r="G315" s="11">
        <f t="shared" si="5"/>
        <v>56989.5</v>
      </c>
    </row>
    <row r="316" spans="1:7">
      <c r="A316" s="10">
        <v>40386</v>
      </c>
      <c r="B316" s="6" t="s">
        <v>23</v>
      </c>
      <c r="C316" s="6"/>
      <c r="D316" s="6"/>
      <c r="E316" s="8">
        <v>2256367.9</v>
      </c>
      <c r="F316" s="8"/>
      <c r="G316" s="11">
        <f t="shared" si="5"/>
        <v>2313357.4</v>
      </c>
    </row>
    <row r="317" spans="1:7">
      <c r="A317" s="10">
        <v>40387</v>
      </c>
      <c r="B317" s="6" t="s">
        <v>24</v>
      </c>
      <c r="C317" s="6"/>
      <c r="D317" s="6"/>
      <c r="E317" s="8"/>
      <c r="F317" s="8">
        <v>2000</v>
      </c>
      <c r="G317" s="11">
        <f t="shared" si="5"/>
        <v>2311357.4</v>
      </c>
    </row>
    <row r="318" spans="1:7">
      <c r="A318" s="10">
        <v>40387</v>
      </c>
      <c r="B318" s="6" t="s">
        <v>114</v>
      </c>
      <c r="C318" s="6"/>
      <c r="D318" s="6"/>
      <c r="E318" s="8"/>
      <c r="F318" s="8">
        <v>500000</v>
      </c>
      <c r="G318" s="11">
        <f t="shared" si="5"/>
        <v>1811357.4</v>
      </c>
    </row>
    <row r="319" spans="1:7">
      <c r="A319" s="10">
        <v>40387</v>
      </c>
      <c r="B319" s="6" t="s">
        <v>115</v>
      </c>
      <c r="C319" s="6"/>
      <c r="D319" s="6"/>
      <c r="E319" s="8"/>
      <c r="F319" s="8">
        <v>500000</v>
      </c>
      <c r="G319" s="11">
        <f t="shared" si="5"/>
        <v>1311357.3999999999</v>
      </c>
    </row>
    <row r="320" spans="1:7">
      <c r="A320" s="10">
        <v>40388</v>
      </c>
      <c r="B320" s="6" t="s">
        <v>24</v>
      </c>
      <c r="C320" s="6"/>
      <c r="D320" s="6"/>
      <c r="E320" s="8"/>
      <c r="F320" s="8">
        <v>90</v>
      </c>
      <c r="G320" s="11">
        <f t="shared" si="5"/>
        <v>1311267.3999999999</v>
      </c>
    </row>
    <row r="321" spans="1:7">
      <c r="A321" s="10">
        <v>40388</v>
      </c>
      <c r="B321" s="6" t="s">
        <v>97</v>
      </c>
      <c r="C321" s="6"/>
      <c r="D321" s="6"/>
      <c r="E321" s="8"/>
      <c r="F321" s="8">
        <v>22500</v>
      </c>
      <c r="G321" s="11">
        <f t="shared" si="5"/>
        <v>1288767.3999999999</v>
      </c>
    </row>
    <row r="322" spans="1:7">
      <c r="A322" s="10">
        <v>40388</v>
      </c>
      <c r="B322" s="6" t="s">
        <v>24</v>
      </c>
      <c r="C322" s="6"/>
      <c r="D322" s="6"/>
      <c r="E322" s="8"/>
      <c r="F322" s="8">
        <v>14</v>
      </c>
      <c r="G322" s="11">
        <f t="shared" si="5"/>
        <v>1288753.3999999999</v>
      </c>
    </row>
    <row r="323" spans="1:7">
      <c r="A323" s="10">
        <v>40388</v>
      </c>
      <c r="B323" s="6" t="s">
        <v>98</v>
      </c>
      <c r="C323" s="6"/>
      <c r="D323" s="6"/>
      <c r="E323" s="8"/>
      <c r="F323" s="8">
        <v>3600</v>
      </c>
      <c r="G323" s="11">
        <f t="shared" si="5"/>
        <v>1285153.3999999999</v>
      </c>
    </row>
    <row r="324" spans="1:7">
      <c r="A324" s="10">
        <v>40388</v>
      </c>
      <c r="B324" s="6" t="s">
        <v>116</v>
      </c>
      <c r="C324" s="6"/>
      <c r="D324" s="6"/>
      <c r="E324" s="8"/>
      <c r="F324" s="8">
        <v>270000</v>
      </c>
      <c r="G324" s="11">
        <f t="shared" si="5"/>
        <v>1015153.3999999999</v>
      </c>
    </row>
    <row r="325" spans="1:7">
      <c r="A325" s="10">
        <v>40388</v>
      </c>
      <c r="B325" s="6" t="s">
        <v>24</v>
      </c>
      <c r="C325" s="6"/>
      <c r="D325" s="6"/>
      <c r="E325" s="8"/>
      <c r="F325" s="8">
        <v>2000</v>
      </c>
      <c r="G325" s="11">
        <f t="shared" si="5"/>
        <v>1013153.3999999999</v>
      </c>
    </row>
    <row r="326" spans="1:7">
      <c r="A326" s="10">
        <v>40389</v>
      </c>
      <c r="B326" s="6" t="s">
        <v>24</v>
      </c>
      <c r="C326" s="6"/>
      <c r="D326" s="6"/>
      <c r="E326" s="8"/>
      <c r="F326" s="8">
        <v>1080</v>
      </c>
      <c r="G326" s="9">
        <f t="shared" si="5"/>
        <v>1012073.3999999999</v>
      </c>
    </row>
    <row r="327" spans="1:7">
      <c r="A327" s="6"/>
      <c r="B327" s="12" t="s">
        <v>117</v>
      </c>
      <c r="C327" s="12"/>
      <c r="D327" s="12"/>
      <c r="E327" s="9">
        <f>SUM(E285:E324)</f>
        <v>3316367.9</v>
      </c>
      <c r="F327" s="9">
        <f>SUM(F285:F326)</f>
        <v>11888976</v>
      </c>
      <c r="G327" s="8"/>
    </row>
    <row r="330" spans="1:7">
      <c r="B330" s="1"/>
      <c r="C330" s="1"/>
      <c r="D330" s="1"/>
      <c r="E330" s="1"/>
      <c r="F330" s="13"/>
      <c r="G330" s="13"/>
    </row>
    <row r="331" spans="1:7">
      <c r="B331" s="1"/>
      <c r="C331" s="1"/>
      <c r="D331" s="1"/>
      <c r="E331" s="1"/>
      <c r="F331" s="13"/>
    </row>
    <row r="335" spans="1:7">
      <c r="B335" s="1" t="s">
        <v>28</v>
      </c>
      <c r="C335" s="1"/>
      <c r="D335" s="1"/>
      <c r="E335" s="1" t="s">
        <v>29</v>
      </c>
    </row>
    <row r="336" spans="1:7">
      <c r="B336" s="1" t="s">
        <v>30</v>
      </c>
      <c r="C336" s="1"/>
      <c r="D336" s="1"/>
      <c r="E336" s="1" t="s">
        <v>31</v>
      </c>
    </row>
    <row r="372" spans="1:7" ht="18.75">
      <c r="A372" s="126" t="s">
        <v>0</v>
      </c>
      <c r="B372" s="126"/>
      <c r="C372" s="126"/>
      <c r="D372" s="126"/>
      <c r="E372" s="126"/>
      <c r="F372" s="126"/>
      <c r="G372" s="126"/>
    </row>
    <row r="373" spans="1:7" ht="15.75">
      <c r="A373" s="127" t="s">
        <v>1</v>
      </c>
      <c r="B373" s="127"/>
      <c r="C373" s="127"/>
      <c r="D373" s="127"/>
      <c r="E373" s="127"/>
      <c r="F373" s="127"/>
      <c r="G373" s="127"/>
    </row>
    <row r="374" spans="1:7" ht="15.75">
      <c r="A374" s="127" t="s">
        <v>2</v>
      </c>
      <c r="B374" s="127"/>
      <c r="C374" s="127"/>
      <c r="D374" s="127"/>
      <c r="E374" s="127"/>
      <c r="F374" s="127"/>
      <c r="G374" s="127"/>
    </row>
    <row r="375" spans="1:7" ht="15.75">
      <c r="A375" s="127" t="s">
        <v>3</v>
      </c>
      <c r="B375" s="127"/>
      <c r="C375" s="127"/>
      <c r="D375" s="127"/>
      <c r="E375" s="127"/>
      <c r="F375" s="127"/>
      <c r="G375" s="127"/>
    </row>
    <row r="377" spans="1:7" ht="15.75">
      <c r="A377" s="4" t="s">
        <v>4</v>
      </c>
      <c r="B377" s="5" t="s">
        <v>5</v>
      </c>
      <c r="C377" s="5"/>
      <c r="D377" s="5"/>
      <c r="E377" s="5" t="s">
        <v>6</v>
      </c>
      <c r="F377" s="5" t="s">
        <v>7</v>
      </c>
      <c r="G377" s="5" t="s">
        <v>8</v>
      </c>
    </row>
    <row r="378" spans="1:7">
      <c r="A378" s="6"/>
      <c r="B378" s="7" t="s">
        <v>117</v>
      </c>
      <c r="C378" s="7"/>
      <c r="D378" s="7"/>
      <c r="E378" s="8"/>
      <c r="F378" s="8"/>
      <c r="G378" s="9">
        <f>G326</f>
        <v>1012073.3999999999</v>
      </c>
    </row>
    <row r="379" spans="1:7">
      <c r="A379" s="10">
        <v>40395</v>
      </c>
      <c r="B379" s="6" t="s">
        <v>118</v>
      </c>
      <c r="C379" s="6"/>
      <c r="D379" s="6"/>
      <c r="E379" s="8"/>
      <c r="F379" s="8">
        <v>370000</v>
      </c>
      <c r="G379" s="11">
        <f>G378+E379-F379</f>
        <v>642073.39999999991</v>
      </c>
    </row>
    <row r="380" spans="1:7">
      <c r="A380" s="10">
        <v>40395</v>
      </c>
      <c r="B380" s="6" t="s">
        <v>23</v>
      </c>
      <c r="C380" s="6"/>
      <c r="D380" s="6"/>
      <c r="E380" s="8">
        <v>530000</v>
      </c>
      <c r="F380" s="8"/>
      <c r="G380" s="11">
        <f t="shared" ref="G380:G421" si="6">G379+E380-F380</f>
        <v>1172073.3999999999</v>
      </c>
    </row>
    <row r="381" spans="1:7">
      <c r="A381" s="10">
        <v>40396</v>
      </c>
      <c r="B381" s="6" t="s">
        <v>130</v>
      </c>
      <c r="C381" s="6"/>
      <c r="D381" s="6"/>
      <c r="E381" s="8"/>
      <c r="F381" s="8">
        <v>1480</v>
      </c>
      <c r="G381" s="11">
        <f t="shared" si="6"/>
        <v>1170593.3999999999</v>
      </c>
    </row>
    <row r="382" spans="1:7">
      <c r="A382" s="10">
        <v>40399</v>
      </c>
      <c r="B382" s="6" t="s">
        <v>119</v>
      </c>
      <c r="C382" s="6"/>
      <c r="D382" s="6"/>
      <c r="E382" s="8"/>
      <c r="F382" s="8">
        <v>482425</v>
      </c>
      <c r="G382" s="11">
        <f t="shared" si="6"/>
        <v>688168.39999999991</v>
      </c>
    </row>
    <row r="383" spans="1:7">
      <c r="A383" s="10">
        <v>40399</v>
      </c>
      <c r="B383" s="6" t="s">
        <v>120</v>
      </c>
      <c r="C383" s="6"/>
      <c r="D383" s="6"/>
      <c r="E383" s="8"/>
      <c r="F383" s="8">
        <v>351000</v>
      </c>
      <c r="G383" s="11">
        <f t="shared" si="6"/>
        <v>337168.39999999991</v>
      </c>
    </row>
    <row r="384" spans="1:7">
      <c r="A384" s="10">
        <v>40399</v>
      </c>
      <c r="B384" s="6" t="s">
        <v>121</v>
      </c>
      <c r="C384" s="6"/>
      <c r="D384" s="6"/>
      <c r="E384" s="8"/>
      <c r="F384" s="8">
        <v>214500</v>
      </c>
      <c r="G384" s="11">
        <f t="shared" si="6"/>
        <v>122668.39999999991</v>
      </c>
    </row>
    <row r="385" spans="1:7">
      <c r="A385" s="10">
        <v>40400</v>
      </c>
      <c r="B385" s="6" t="s">
        <v>130</v>
      </c>
      <c r="C385" s="6"/>
      <c r="D385" s="6"/>
      <c r="E385" s="8"/>
      <c r="F385" s="8">
        <v>1930</v>
      </c>
      <c r="G385" s="11">
        <f t="shared" si="6"/>
        <v>120738.39999999991</v>
      </c>
    </row>
    <row r="386" spans="1:7">
      <c r="A386" s="10">
        <v>40400</v>
      </c>
      <c r="B386" s="6" t="s">
        <v>122</v>
      </c>
      <c r="C386" s="6"/>
      <c r="D386" s="6"/>
      <c r="E386" s="8"/>
      <c r="F386" s="8">
        <v>1100140</v>
      </c>
      <c r="G386" s="11">
        <f t="shared" si="6"/>
        <v>-979401.60000000009</v>
      </c>
    </row>
    <row r="387" spans="1:7">
      <c r="A387" s="10">
        <v>40400</v>
      </c>
      <c r="B387" s="6" t="s">
        <v>130</v>
      </c>
      <c r="C387" s="6"/>
      <c r="D387" s="6"/>
      <c r="E387" s="8"/>
      <c r="F387" s="8">
        <v>858</v>
      </c>
      <c r="G387" s="11">
        <f t="shared" si="6"/>
        <v>-980259.60000000009</v>
      </c>
    </row>
    <row r="388" spans="1:7">
      <c r="A388" s="10">
        <v>40400</v>
      </c>
      <c r="B388" s="6" t="s">
        <v>130</v>
      </c>
      <c r="C388" s="6"/>
      <c r="D388" s="6"/>
      <c r="E388" s="8"/>
      <c r="F388" s="8">
        <v>1404</v>
      </c>
      <c r="G388" s="11">
        <f t="shared" si="6"/>
        <v>-981663.60000000009</v>
      </c>
    </row>
    <row r="389" spans="1:7">
      <c r="A389" s="10">
        <v>40401</v>
      </c>
      <c r="B389" s="6" t="s">
        <v>123</v>
      </c>
      <c r="C389" s="6"/>
      <c r="D389" s="6"/>
      <c r="E389" s="8"/>
      <c r="F389" s="8">
        <v>450000</v>
      </c>
      <c r="G389" s="11">
        <f t="shared" si="6"/>
        <v>-1431663.6</v>
      </c>
    </row>
    <row r="390" spans="1:7">
      <c r="A390" s="10">
        <v>40401</v>
      </c>
      <c r="B390" s="6" t="s">
        <v>23</v>
      </c>
      <c r="C390" s="6"/>
      <c r="D390" s="6"/>
      <c r="E390" s="8">
        <v>700000</v>
      </c>
      <c r="F390" s="8"/>
      <c r="G390" s="11">
        <f t="shared" si="6"/>
        <v>-731663.60000000009</v>
      </c>
    </row>
    <row r="391" spans="1:7">
      <c r="A391" s="10">
        <v>40402</v>
      </c>
      <c r="B391" s="6" t="s">
        <v>130</v>
      </c>
      <c r="C391" s="6"/>
      <c r="D391" s="6"/>
      <c r="E391" s="8"/>
      <c r="F391" s="8">
        <v>1800</v>
      </c>
      <c r="G391" s="11">
        <f t="shared" si="6"/>
        <v>-733463.60000000009</v>
      </c>
    </row>
    <row r="392" spans="1:7">
      <c r="A392" s="10">
        <v>40409</v>
      </c>
      <c r="B392" s="6" t="s">
        <v>124</v>
      </c>
      <c r="C392" s="6"/>
      <c r="D392" s="6"/>
      <c r="E392" s="8"/>
      <c r="F392" s="8">
        <v>360000</v>
      </c>
      <c r="G392" s="11">
        <f t="shared" si="6"/>
        <v>-1093463.6000000001</v>
      </c>
    </row>
    <row r="393" spans="1:7">
      <c r="A393" s="10">
        <v>40414</v>
      </c>
      <c r="B393" s="6" t="s">
        <v>130</v>
      </c>
      <c r="C393" s="6"/>
      <c r="D393" s="6"/>
      <c r="E393" s="8"/>
      <c r="F393" s="8">
        <v>1440</v>
      </c>
      <c r="G393" s="11">
        <f t="shared" si="6"/>
        <v>-1094903.6000000001</v>
      </c>
    </row>
    <row r="394" spans="1:7">
      <c r="A394" s="10">
        <v>40416</v>
      </c>
      <c r="B394" s="6" t="s">
        <v>23</v>
      </c>
      <c r="C394" s="6"/>
      <c r="D394" s="6"/>
      <c r="E394" s="8">
        <v>2256367.9</v>
      </c>
      <c r="F394" s="8"/>
      <c r="G394" s="11">
        <f t="shared" si="6"/>
        <v>1161464.2999999998</v>
      </c>
    </row>
    <row r="395" spans="1:7">
      <c r="A395" s="10">
        <v>40416</v>
      </c>
      <c r="B395" s="6" t="s">
        <v>23</v>
      </c>
      <c r="C395" s="6"/>
      <c r="D395" s="6"/>
      <c r="E395" s="8">
        <v>290000</v>
      </c>
      <c r="F395" s="8"/>
      <c r="G395" s="11">
        <f t="shared" si="6"/>
        <v>1451464.2999999998</v>
      </c>
    </row>
    <row r="396" spans="1:7">
      <c r="A396" s="10">
        <v>40416</v>
      </c>
      <c r="B396" s="6" t="s">
        <v>125</v>
      </c>
      <c r="C396" s="6"/>
      <c r="D396" s="6"/>
      <c r="E396" s="8"/>
      <c r="F396" s="8">
        <v>182210</v>
      </c>
      <c r="G396" s="11">
        <f t="shared" si="6"/>
        <v>1269254.2999999998</v>
      </c>
    </row>
    <row r="397" spans="1:7">
      <c r="A397" s="10">
        <v>40417</v>
      </c>
      <c r="B397" s="6" t="s">
        <v>130</v>
      </c>
      <c r="C397" s="6"/>
      <c r="D397" s="6"/>
      <c r="E397" s="8"/>
      <c r="F397" s="8">
        <v>13</v>
      </c>
      <c r="G397" s="11">
        <f t="shared" si="6"/>
        <v>1269241.2999999998</v>
      </c>
    </row>
    <row r="398" spans="1:7">
      <c r="A398" s="10">
        <v>40417</v>
      </c>
      <c r="B398" s="6" t="s">
        <v>131</v>
      </c>
      <c r="C398" s="6"/>
      <c r="D398" s="6"/>
      <c r="E398" s="8"/>
      <c r="F398" s="8">
        <v>3300</v>
      </c>
      <c r="G398" s="11">
        <f t="shared" si="6"/>
        <v>1265941.2999999998</v>
      </c>
    </row>
    <row r="399" spans="1:7">
      <c r="A399" s="10">
        <v>40417</v>
      </c>
      <c r="B399" s="6" t="s">
        <v>130</v>
      </c>
      <c r="C399" s="6"/>
      <c r="D399" s="6"/>
      <c r="E399" s="8"/>
      <c r="F399" s="8">
        <v>2</v>
      </c>
      <c r="G399" s="11">
        <f t="shared" si="6"/>
        <v>1265939.2999999998</v>
      </c>
    </row>
    <row r="400" spans="1:7">
      <c r="A400" s="10">
        <v>40417</v>
      </c>
      <c r="B400" s="6" t="s">
        <v>132</v>
      </c>
      <c r="C400" s="6"/>
      <c r="D400" s="6"/>
      <c r="E400" s="8"/>
      <c r="F400" s="8">
        <v>528</v>
      </c>
      <c r="G400" s="11">
        <f t="shared" si="6"/>
        <v>1265411.2999999998</v>
      </c>
    </row>
    <row r="401" spans="1:7">
      <c r="A401" s="10">
        <v>40417</v>
      </c>
      <c r="B401" s="6" t="s">
        <v>130</v>
      </c>
      <c r="C401" s="6"/>
      <c r="D401" s="6"/>
      <c r="E401" s="8"/>
      <c r="F401" s="8">
        <v>38</v>
      </c>
      <c r="G401" s="11">
        <f t="shared" si="6"/>
        <v>1265373.2999999998</v>
      </c>
    </row>
    <row r="402" spans="1:7">
      <c r="A402" s="10">
        <v>40417</v>
      </c>
      <c r="B402" s="6" t="s">
        <v>23</v>
      </c>
      <c r="C402" s="6"/>
      <c r="D402" s="6"/>
      <c r="E402" s="8">
        <v>800000</v>
      </c>
      <c r="F402" s="8"/>
      <c r="G402" s="11">
        <f t="shared" si="6"/>
        <v>2065373.2999999998</v>
      </c>
    </row>
    <row r="403" spans="1:7">
      <c r="A403" s="10">
        <v>40417</v>
      </c>
      <c r="B403" s="6" t="s">
        <v>133</v>
      </c>
      <c r="C403" s="6"/>
      <c r="D403" s="6"/>
      <c r="E403" s="8"/>
      <c r="F403" s="8">
        <v>9600</v>
      </c>
      <c r="G403" s="11">
        <f t="shared" si="6"/>
        <v>2055773.2999999998</v>
      </c>
    </row>
    <row r="404" spans="1:7">
      <c r="A404" s="10">
        <v>40417</v>
      </c>
      <c r="B404" s="6" t="s">
        <v>130</v>
      </c>
      <c r="C404" s="6"/>
      <c r="D404" s="6"/>
      <c r="E404" s="8"/>
      <c r="F404" s="8">
        <v>6</v>
      </c>
      <c r="G404" s="11">
        <f t="shared" si="6"/>
        <v>2055767.2999999998</v>
      </c>
    </row>
    <row r="405" spans="1:7">
      <c r="A405" s="10">
        <v>40417</v>
      </c>
      <c r="B405" s="6" t="s">
        <v>134</v>
      </c>
      <c r="C405" s="6"/>
      <c r="D405" s="6"/>
      <c r="E405" s="8"/>
      <c r="F405" s="8">
        <v>1536</v>
      </c>
      <c r="G405" s="11">
        <f t="shared" si="6"/>
        <v>2054231.2999999998</v>
      </c>
    </row>
    <row r="406" spans="1:7">
      <c r="A406" s="10">
        <v>40417</v>
      </c>
      <c r="B406" s="6" t="s">
        <v>130</v>
      </c>
      <c r="C406" s="6"/>
      <c r="D406" s="6"/>
      <c r="E406" s="8"/>
      <c r="F406" s="8">
        <v>729</v>
      </c>
      <c r="G406" s="11">
        <f t="shared" si="6"/>
        <v>2053502.2999999998</v>
      </c>
    </row>
    <row r="407" spans="1:7">
      <c r="A407" s="10">
        <v>40417</v>
      </c>
      <c r="B407" s="6" t="s">
        <v>130</v>
      </c>
      <c r="C407" s="6"/>
      <c r="D407" s="6"/>
      <c r="E407" s="8"/>
      <c r="F407" s="8">
        <v>4401</v>
      </c>
      <c r="G407" s="11">
        <f t="shared" si="6"/>
        <v>2049101.2999999998</v>
      </c>
    </row>
    <row r="408" spans="1:7">
      <c r="A408" s="10">
        <v>40417</v>
      </c>
      <c r="B408" s="6" t="s">
        <v>130</v>
      </c>
      <c r="C408" s="6"/>
      <c r="D408" s="6"/>
      <c r="E408" s="8"/>
      <c r="F408" s="8">
        <v>680</v>
      </c>
      <c r="G408" s="11">
        <f t="shared" si="6"/>
        <v>2048421.2999999998</v>
      </c>
    </row>
    <row r="409" spans="1:7">
      <c r="A409" s="10">
        <v>40417</v>
      </c>
      <c r="B409" s="6" t="s">
        <v>130</v>
      </c>
      <c r="C409" s="6"/>
      <c r="D409" s="6"/>
      <c r="E409" s="8"/>
      <c r="F409" s="8">
        <v>520</v>
      </c>
      <c r="G409" s="11">
        <f t="shared" si="6"/>
        <v>2047901.2999999998</v>
      </c>
    </row>
    <row r="410" spans="1:7">
      <c r="A410" s="10">
        <v>40417</v>
      </c>
      <c r="B410" s="6" t="s">
        <v>126</v>
      </c>
      <c r="C410" s="6"/>
      <c r="D410" s="6"/>
      <c r="E410" s="8"/>
      <c r="F410" s="8">
        <v>170000</v>
      </c>
      <c r="G410" s="11">
        <f t="shared" si="6"/>
        <v>1877901.2999999998</v>
      </c>
    </row>
    <row r="411" spans="1:7">
      <c r="A411" s="10">
        <v>40417</v>
      </c>
      <c r="B411" s="6" t="s">
        <v>130</v>
      </c>
      <c r="C411" s="6"/>
      <c r="D411" s="6"/>
      <c r="E411" s="8"/>
      <c r="F411" s="8">
        <v>83</v>
      </c>
      <c r="G411" s="11">
        <f t="shared" si="6"/>
        <v>1877818.2999999998</v>
      </c>
    </row>
    <row r="412" spans="1:7">
      <c r="A412" s="10">
        <v>40417</v>
      </c>
      <c r="B412" s="6" t="s">
        <v>127</v>
      </c>
      <c r="C412" s="6"/>
      <c r="D412" s="6"/>
      <c r="E412" s="8"/>
      <c r="F412" s="8">
        <v>250000</v>
      </c>
      <c r="G412" s="11">
        <f t="shared" si="6"/>
        <v>1627818.2999999998</v>
      </c>
    </row>
    <row r="413" spans="1:7">
      <c r="A413" s="10">
        <v>40417</v>
      </c>
      <c r="B413" s="6" t="s">
        <v>42</v>
      </c>
      <c r="C413" s="6"/>
      <c r="D413" s="6"/>
      <c r="E413" s="8"/>
      <c r="F413" s="8">
        <v>130000</v>
      </c>
      <c r="G413" s="11">
        <f t="shared" si="6"/>
        <v>1497818.2999999998</v>
      </c>
    </row>
    <row r="414" spans="1:7">
      <c r="A414" s="10">
        <v>40417</v>
      </c>
      <c r="B414" s="6" t="s">
        <v>43</v>
      </c>
      <c r="C414" s="6"/>
      <c r="D414" s="6"/>
      <c r="E414" s="8"/>
      <c r="F414" s="8">
        <v>20800</v>
      </c>
      <c r="G414" s="11">
        <f t="shared" si="6"/>
        <v>1477018.2999999998</v>
      </c>
    </row>
    <row r="415" spans="1:7">
      <c r="A415" s="10">
        <v>40417</v>
      </c>
      <c r="B415" s="6" t="s">
        <v>130</v>
      </c>
      <c r="C415" s="6"/>
      <c r="D415" s="6"/>
      <c r="E415" s="8"/>
      <c r="F415" s="8">
        <v>90</v>
      </c>
      <c r="G415" s="11">
        <f t="shared" si="6"/>
        <v>1476928.2999999998</v>
      </c>
    </row>
    <row r="416" spans="1:7">
      <c r="A416" s="10">
        <v>40417</v>
      </c>
      <c r="B416" s="6" t="s">
        <v>97</v>
      </c>
      <c r="C416" s="6"/>
      <c r="D416" s="6"/>
      <c r="E416" s="8"/>
      <c r="F416" s="8">
        <v>22500</v>
      </c>
      <c r="G416" s="11">
        <f t="shared" si="6"/>
        <v>1454428.2999999998</v>
      </c>
    </row>
    <row r="417" spans="1:7">
      <c r="A417" s="10">
        <v>40417</v>
      </c>
      <c r="B417" s="6" t="s">
        <v>130</v>
      </c>
      <c r="C417" s="6"/>
      <c r="D417" s="6"/>
      <c r="E417" s="8"/>
      <c r="F417" s="8">
        <v>14</v>
      </c>
      <c r="G417" s="11">
        <f t="shared" si="6"/>
        <v>1454414.2999999998</v>
      </c>
    </row>
    <row r="418" spans="1:7">
      <c r="A418" s="10">
        <v>40417</v>
      </c>
      <c r="B418" s="6" t="s">
        <v>98</v>
      </c>
      <c r="C418" s="6"/>
      <c r="D418" s="6"/>
      <c r="E418" s="8"/>
      <c r="F418" s="8">
        <v>3600</v>
      </c>
      <c r="G418" s="11">
        <f t="shared" si="6"/>
        <v>1450814.2999999998</v>
      </c>
    </row>
    <row r="419" spans="1:7">
      <c r="A419" s="10">
        <v>40420</v>
      </c>
      <c r="B419" s="6" t="s">
        <v>130</v>
      </c>
      <c r="C419" s="6"/>
      <c r="D419" s="6"/>
      <c r="E419" s="8"/>
      <c r="F419" s="8">
        <v>1000</v>
      </c>
      <c r="G419" s="11">
        <f t="shared" si="6"/>
        <v>1449814.2999999998</v>
      </c>
    </row>
    <row r="420" spans="1:7">
      <c r="A420" s="10">
        <v>40420</v>
      </c>
      <c r="B420" s="6" t="s">
        <v>130</v>
      </c>
      <c r="C420" s="6"/>
      <c r="D420" s="6"/>
      <c r="E420" s="8"/>
      <c r="F420" s="8">
        <v>660</v>
      </c>
      <c r="G420" s="11">
        <f t="shared" si="6"/>
        <v>1449154.2999999998</v>
      </c>
    </row>
    <row r="421" spans="1:7">
      <c r="A421" s="10">
        <v>40420</v>
      </c>
      <c r="B421" s="6" t="s">
        <v>128</v>
      </c>
      <c r="C421" s="6"/>
      <c r="D421" s="6"/>
      <c r="E421" s="8"/>
      <c r="F421" s="8">
        <v>165000</v>
      </c>
      <c r="G421" s="9">
        <f t="shared" si="6"/>
        <v>1284154.2999999998</v>
      </c>
    </row>
    <row r="422" spans="1:7">
      <c r="A422" s="6"/>
      <c r="B422" s="12" t="s">
        <v>129</v>
      </c>
      <c r="C422" s="12"/>
      <c r="D422" s="12"/>
      <c r="E422" s="9">
        <f>SUM(E378:E421)</f>
        <v>4576367.9000000004</v>
      </c>
      <c r="F422" s="9">
        <f>SUM(F378:F421)</f>
        <v>4304287</v>
      </c>
      <c r="G422" s="8"/>
    </row>
    <row r="425" spans="1:7">
      <c r="B425" s="1"/>
      <c r="C425" s="1"/>
      <c r="D425" s="1"/>
      <c r="E425" s="1"/>
      <c r="F425" s="13">
        <f>F381+F385+F387+F388+F391+F393+F397+F398+F399+F400+F401+F403+F404+F405+F406+F407+F408+F409+F411+F413+F414+F415+F416+F417+F418+F419+F420</f>
        <v>209012</v>
      </c>
      <c r="G425" s="13"/>
    </row>
    <row r="426" spans="1:7">
      <c r="B426" s="1"/>
      <c r="C426" s="1"/>
      <c r="D426" s="1"/>
      <c r="E426" s="1"/>
      <c r="F426" s="13"/>
    </row>
    <row r="430" spans="1:7">
      <c r="B430" s="1" t="s">
        <v>28</v>
      </c>
      <c r="C430" s="1"/>
      <c r="D430" s="1"/>
      <c r="E430" s="1" t="s">
        <v>29</v>
      </c>
    </row>
    <row r="431" spans="1:7">
      <c r="B431" s="1" t="s">
        <v>30</v>
      </c>
      <c r="C431" s="1"/>
      <c r="D431" s="1"/>
      <c r="E431" s="1" t="s">
        <v>31</v>
      </c>
    </row>
    <row r="465" spans="1:7" ht="18.75">
      <c r="A465" s="126" t="s">
        <v>0</v>
      </c>
      <c r="B465" s="126"/>
      <c r="C465" s="126"/>
      <c r="D465" s="126"/>
      <c r="E465" s="126"/>
      <c r="F465" s="126"/>
      <c r="G465" s="126"/>
    </row>
    <row r="466" spans="1:7" ht="15.75">
      <c r="A466" s="127" t="s">
        <v>1</v>
      </c>
      <c r="B466" s="127"/>
      <c r="C466" s="127"/>
      <c r="D466" s="127"/>
      <c r="E466" s="127"/>
      <c r="F466" s="127"/>
      <c r="G466" s="127"/>
    </row>
    <row r="467" spans="1:7" ht="15.75">
      <c r="A467" s="127" t="s">
        <v>2</v>
      </c>
      <c r="B467" s="127"/>
      <c r="C467" s="127"/>
      <c r="D467" s="127"/>
      <c r="E467" s="127"/>
      <c r="F467" s="127"/>
      <c r="G467" s="127"/>
    </row>
    <row r="468" spans="1:7" ht="15.75">
      <c r="A468" s="127" t="s">
        <v>3</v>
      </c>
      <c r="B468" s="127"/>
      <c r="C468" s="127"/>
      <c r="D468" s="127"/>
      <c r="E468" s="127"/>
      <c r="F468" s="127"/>
      <c r="G468" s="127"/>
    </row>
    <row r="470" spans="1:7" ht="15.75">
      <c r="A470" s="4" t="s">
        <v>4</v>
      </c>
      <c r="B470" s="5" t="s">
        <v>5</v>
      </c>
      <c r="C470" s="5"/>
      <c r="D470" s="5"/>
      <c r="E470" s="5" t="s">
        <v>6</v>
      </c>
      <c r="F470" s="5" t="s">
        <v>7</v>
      </c>
      <c r="G470" s="5" t="s">
        <v>8</v>
      </c>
    </row>
    <row r="471" spans="1:7">
      <c r="A471" s="6"/>
      <c r="B471" s="7" t="s">
        <v>129</v>
      </c>
      <c r="C471" s="7"/>
      <c r="D471" s="7"/>
      <c r="E471" s="8"/>
      <c r="F471" s="8"/>
      <c r="G471" s="9">
        <f>G421</f>
        <v>1284154.2999999998</v>
      </c>
    </row>
    <row r="472" spans="1:7">
      <c r="A472" s="10">
        <v>40428</v>
      </c>
      <c r="B472" s="14" t="s">
        <v>23</v>
      </c>
      <c r="C472" s="14"/>
      <c r="D472" s="14"/>
      <c r="E472" s="8">
        <v>2256367.9</v>
      </c>
      <c r="F472" s="8"/>
      <c r="G472" s="11">
        <f>G471+E472-F472</f>
        <v>3540522.1999999997</v>
      </c>
    </row>
    <row r="473" spans="1:7">
      <c r="A473" s="10">
        <v>40428</v>
      </c>
      <c r="B473" s="6" t="s">
        <v>130</v>
      </c>
      <c r="C473" s="6"/>
      <c r="D473" s="6"/>
      <c r="E473" s="8"/>
      <c r="F473" s="8">
        <v>2520</v>
      </c>
      <c r="G473" s="11">
        <f t="shared" ref="G473:G485" si="7">G472+E473-F473</f>
        <v>3538002.1999999997</v>
      </c>
    </row>
    <row r="474" spans="1:7">
      <c r="A474" s="10">
        <v>40429</v>
      </c>
      <c r="B474" s="6" t="s">
        <v>135</v>
      </c>
      <c r="C474" s="6"/>
      <c r="D474" s="6"/>
      <c r="E474" s="8"/>
      <c r="F474" s="8">
        <v>630000</v>
      </c>
      <c r="G474" s="11">
        <f t="shared" si="7"/>
        <v>2908002.1999999997</v>
      </c>
    </row>
    <row r="475" spans="1:7">
      <c r="A475" s="10">
        <v>40429</v>
      </c>
      <c r="B475" s="6" t="s">
        <v>130</v>
      </c>
      <c r="C475" s="6"/>
      <c r="D475" s="6"/>
      <c r="E475" s="8"/>
      <c r="F475" s="8">
        <v>1100</v>
      </c>
      <c r="G475" s="11">
        <f t="shared" si="7"/>
        <v>2906902.1999999997</v>
      </c>
    </row>
    <row r="476" spans="1:7">
      <c r="A476" s="10">
        <v>40429</v>
      </c>
      <c r="B476" s="6" t="s">
        <v>136</v>
      </c>
      <c r="C476" s="6"/>
      <c r="D476" s="6"/>
      <c r="E476" s="8"/>
      <c r="F476" s="8">
        <v>26000</v>
      </c>
      <c r="G476" s="11">
        <f t="shared" si="7"/>
        <v>2880902.1999999997</v>
      </c>
    </row>
    <row r="477" spans="1:7">
      <c r="A477" s="10">
        <v>40429</v>
      </c>
      <c r="B477" s="6" t="s">
        <v>130</v>
      </c>
      <c r="C477" s="6"/>
      <c r="D477" s="6"/>
      <c r="E477" s="8"/>
      <c r="F477" s="8">
        <v>104</v>
      </c>
      <c r="G477" s="11">
        <f t="shared" si="7"/>
        <v>2880798.1999999997</v>
      </c>
    </row>
    <row r="478" spans="1:7">
      <c r="A478" s="10">
        <v>40429</v>
      </c>
      <c r="B478" s="6" t="s">
        <v>137</v>
      </c>
      <c r="C478" s="6"/>
      <c r="D478" s="6"/>
      <c r="E478" s="8"/>
      <c r="F478" s="8">
        <v>275000</v>
      </c>
      <c r="G478" s="11">
        <f t="shared" si="7"/>
        <v>2605798.1999999997</v>
      </c>
    </row>
    <row r="479" spans="1:7">
      <c r="A479" s="10">
        <v>40430</v>
      </c>
      <c r="B479" s="6" t="s">
        <v>130</v>
      </c>
      <c r="C479" s="6"/>
      <c r="D479" s="6"/>
      <c r="E479" s="8"/>
      <c r="F479" s="8">
        <v>740</v>
      </c>
      <c r="G479" s="11">
        <f t="shared" si="7"/>
        <v>2605058.1999999997</v>
      </c>
    </row>
    <row r="480" spans="1:7">
      <c r="A480" s="10">
        <v>40430</v>
      </c>
      <c r="B480" s="6" t="s">
        <v>138</v>
      </c>
      <c r="C480" s="6"/>
      <c r="D480" s="6"/>
      <c r="E480" s="8"/>
      <c r="F480" s="8">
        <v>185000</v>
      </c>
      <c r="G480" s="11">
        <f t="shared" si="7"/>
        <v>2420058.1999999997</v>
      </c>
    </row>
    <row r="481" spans="1:7">
      <c r="A481" s="10">
        <v>40430</v>
      </c>
      <c r="B481" s="6" t="s">
        <v>130</v>
      </c>
      <c r="C481" s="6"/>
      <c r="D481" s="6"/>
      <c r="E481" s="8"/>
      <c r="F481" s="8">
        <v>2000</v>
      </c>
      <c r="G481" s="11">
        <f t="shared" si="7"/>
        <v>2418058.1999999997</v>
      </c>
    </row>
    <row r="482" spans="1:7">
      <c r="A482" s="10">
        <v>40430</v>
      </c>
      <c r="B482" s="6" t="s">
        <v>139</v>
      </c>
      <c r="C482" s="6"/>
      <c r="D482" s="6"/>
      <c r="E482" s="8"/>
      <c r="F482" s="8">
        <v>500000</v>
      </c>
      <c r="G482" s="11">
        <f t="shared" si="7"/>
        <v>1918058.1999999997</v>
      </c>
    </row>
    <row r="483" spans="1:7">
      <c r="A483" s="10">
        <v>40430</v>
      </c>
      <c r="B483" s="6" t="s">
        <v>140</v>
      </c>
      <c r="C483" s="6"/>
      <c r="D483" s="6"/>
      <c r="E483" s="8"/>
      <c r="F483" s="8">
        <v>300000</v>
      </c>
      <c r="G483" s="11">
        <f t="shared" si="7"/>
        <v>1618058.1999999997</v>
      </c>
    </row>
    <row r="484" spans="1:7">
      <c r="A484" s="10">
        <v>40430</v>
      </c>
      <c r="B484" s="6" t="s">
        <v>141</v>
      </c>
      <c r="C484" s="6"/>
      <c r="D484" s="6"/>
      <c r="E484" s="8"/>
      <c r="F484" s="8">
        <v>200000</v>
      </c>
      <c r="G484" s="11">
        <f t="shared" si="7"/>
        <v>1418058.1999999997</v>
      </c>
    </row>
    <row r="485" spans="1:7">
      <c r="A485" s="10">
        <v>40430</v>
      </c>
      <c r="B485" s="6" t="s">
        <v>142</v>
      </c>
      <c r="C485" s="6"/>
      <c r="D485" s="6"/>
      <c r="E485" s="8"/>
      <c r="F485" s="8">
        <v>200000</v>
      </c>
      <c r="G485" s="11">
        <f t="shared" si="7"/>
        <v>1218058.1999999997</v>
      </c>
    </row>
    <row r="486" spans="1:7">
      <c r="A486" s="10">
        <v>40431</v>
      </c>
      <c r="B486" s="6" t="s">
        <v>130</v>
      </c>
      <c r="C486" s="6"/>
      <c r="D486" s="6"/>
      <c r="E486" s="8"/>
      <c r="F486" s="8">
        <v>1200</v>
      </c>
      <c r="G486" s="11">
        <f>G485+E486-F486</f>
        <v>1216858.1999999997</v>
      </c>
    </row>
    <row r="487" spans="1:7">
      <c r="A487" s="10">
        <v>40431</v>
      </c>
      <c r="B487" s="6" t="s">
        <v>130</v>
      </c>
      <c r="C487" s="6"/>
      <c r="D487" s="6"/>
      <c r="E487" s="8"/>
      <c r="F487" s="8">
        <v>800</v>
      </c>
      <c r="G487" s="11">
        <f>G486+E487-F487</f>
        <v>1216058.1999999997</v>
      </c>
    </row>
    <row r="488" spans="1:7">
      <c r="A488" s="10">
        <v>40431</v>
      </c>
      <c r="B488" s="6" t="s">
        <v>130</v>
      </c>
      <c r="C488" s="6"/>
      <c r="D488" s="6"/>
      <c r="E488" s="8"/>
      <c r="F488" s="8">
        <v>800</v>
      </c>
      <c r="G488" s="11">
        <f t="shared" ref="G488:G516" si="8">G487+E488-F488</f>
        <v>1215258.1999999997</v>
      </c>
    </row>
    <row r="489" spans="1:7">
      <c r="A489" s="10">
        <v>40435</v>
      </c>
      <c r="B489" s="6" t="s">
        <v>143</v>
      </c>
      <c r="C489" s="6"/>
      <c r="D489" s="6"/>
      <c r="E489" s="8"/>
      <c r="F489" s="8">
        <v>370000</v>
      </c>
      <c r="G489" s="11">
        <f t="shared" si="8"/>
        <v>845258.19999999972</v>
      </c>
    </row>
    <row r="490" spans="1:7">
      <c r="A490" s="10">
        <v>40435</v>
      </c>
      <c r="B490" s="6" t="s">
        <v>130</v>
      </c>
      <c r="C490" s="6"/>
      <c r="D490" s="6"/>
      <c r="E490" s="8"/>
      <c r="F490" s="8">
        <v>1480</v>
      </c>
      <c r="G490" s="11">
        <f t="shared" si="8"/>
        <v>843778.19999999972</v>
      </c>
    </row>
    <row r="491" spans="1:7">
      <c r="A491" s="10">
        <v>40443</v>
      </c>
      <c r="B491" s="6" t="s">
        <v>130</v>
      </c>
      <c r="C491" s="6"/>
      <c r="D491" s="6"/>
      <c r="E491" s="8"/>
      <c r="F491" s="8">
        <v>1000</v>
      </c>
      <c r="G491" s="11">
        <f t="shared" si="8"/>
        <v>842778.19999999972</v>
      </c>
    </row>
    <row r="492" spans="1:7">
      <c r="A492" s="10">
        <v>40443</v>
      </c>
      <c r="B492" s="6" t="s">
        <v>144</v>
      </c>
      <c r="C492" s="6"/>
      <c r="D492" s="6"/>
      <c r="E492" s="8"/>
      <c r="F492" s="8">
        <v>250000</v>
      </c>
      <c r="G492" s="11">
        <f t="shared" si="8"/>
        <v>592778.19999999972</v>
      </c>
    </row>
    <row r="493" spans="1:7">
      <c r="A493" s="10">
        <v>40444</v>
      </c>
      <c r="B493" s="6" t="s">
        <v>130</v>
      </c>
      <c r="C493" s="6"/>
      <c r="D493" s="6"/>
      <c r="E493" s="8"/>
      <c r="F493" s="8">
        <v>1400</v>
      </c>
      <c r="G493" s="11">
        <f t="shared" si="8"/>
        <v>591378.19999999972</v>
      </c>
    </row>
    <row r="494" spans="1:7">
      <c r="A494" s="10">
        <v>40444</v>
      </c>
      <c r="B494" s="6" t="s">
        <v>23</v>
      </c>
      <c r="C494" s="6"/>
      <c r="D494" s="6"/>
      <c r="E494" s="8">
        <v>2256367.9</v>
      </c>
      <c r="F494" s="8"/>
      <c r="G494" s="11">
        <f t="shared" si="8"/>
        <v>2847746.0999999996</v>
      </c>
    </row>
    <row r="495" spans="1:7">
      <c r="A495" s="10">
        <v>40444</v>
      </c>
      <c r="B495" s="6" t="s">
        <v>145</v>
      </c>
      <c r="C495" s="6"/>
      <c r="D495" s="6"/>
      <c r="E495" s="8"/>
      <c r="F495" s="8">
        <v>350000</v>
      </c>
      <c r="G495" s="11">
        <f t="shared" si="8"/>
        <v>2497746.0999999996</v>
      </c>
    </row>
    <row r="496" spans="1:7">
      <c r="A496" s="10">
        <v>40444</v>
      </c>
      <c r="B496" s="6" t="s">
        <v>146</v>
      </c>
      <c r="C496" s="6"/>
      <c r="D496" s="6"/>
      <c r="E496" s="8"/>
      <c r="F496" s="8">
        <v>340000</v>
      </c>
      <c r="G496" s="11">
        <f t="shared" si="8"/>
        <v>2157746.0999999996</v>
      </c>
    </row>
    <row r="497" spans="1:7">
      <c r="A497" s="10">
        <v>40444</v>
      </c>
      <c r="B497" s="6" t="s">
        <v>147</v>
      </c>
      <c r="C497" s="6"/>
      <c r="D497" s="6"/>
      <c r="E497" s="8"/>
      <c r="F497" s="8">
        <v>630000</v>
      </c>
      <c r="G497" s="11">
        <f t="shared" si="8"/>
        <v>1527746.0999999996</v>
      </c>
    </row>
    <row r="498" spans="1:7">
      <c r="A498" s="10">
        <v>40444</v>
      </c>
      <c r="B498" s="6" t="s">
        <v>148</v>
      </c>
      <c r="C498" s="6"/>
      <c r="D498" s="6"/>
      <c r="E498" s="8"/>
      <c r="F498" s="8">
        <v>502586</v>
      </c>
      <c r="G498" s="11">
        <f t="shared" si="8"/>
        <v>1025160.0999999996</v>
      </c>
    </row>
    <row r="499" spans="1:7">
      <c r="A499" s="10">
        <v>40445</v>
      </c>
      <c r="B499" s="6" t="s">
        <v>130</v>
      </c>
      <c r="C499" s="6"/>
      <c r="D499" s="6"/>
      <c r="E499" s="8"/>
      <c r="F499" s="8">
        <v>2010</v>
      </c>
      <c r="G499" s="11">
        <f t="shared" si="8"/>
        <v>1023150.0999999996</v>
      </c>
    </row>
    <row r="500" spans="1:7">
      <c r="A500" s="10">
        <v>40445</v>
      </c>
      <c r="B500" s="6" t="s">
        <v>149</v>
      </c>
      <c r="C500" s="6"/>
      <c r="D500" s="6"/>
      <c r="E500" s="8"/>
      <c r="F500" s="8">
        <v>400000</v>
      </c>
      <c r="G500" s="11">
        <f t="shared" si="8"/>
        <v>623150.09999999963</v>
      </c>
    </row>
    <row r="501" spans="1:7">
      <c r="A501" s="10">
        <v>40445</v>
      </c>
      <c r="B501" s="6" t="s">
        <v>130</v>
      </c>
      <c r="C501" s="6"/>
      <c r="D501" s="6"/>
      <c r="E501" s="8"/>
      <c r="F501" s="8">
        <v>2520</v>
      </c>
      <c r="G501" s="11">
        <f t="shared" si="8"/>
        <v>620630.09999999963</v>
      </c>
    </row>
    <row r="502" spans="1:7">
      <c r="A502" s="10">
        <v>40445</v>
      </c>
      <c r="B502" s="6" t="s">
        <v>150</v>
      </c>
      <c r="C502" s="6"/>
      <c r="D502" s="6"/>
      <c r="E502" s="8"/>
      <c r="F502" s="8">
        <v>250000</v>
      </c>
      <c r="G502" s="11">
        <f t="shared" si="8"/>
        <v>370630.09999999963</v>
      </c>
    </row>
    <row r="503" spans="1:7">
      <c r="A503" s="10">
        <v>40445</v>
      </c>
      <c r="B503" s="6" t="s">
        <v>130</v>
      </c>
      <c r="C503" s="6"/>
      <c r="D503" s="6"/>
      <c r="E503" s="8"/>
      <c r="F503" s="8">
        <v>1360</v>
      </c>
      <c r="G503" s="11">
        <f t="shared" si="8"/>
        <v>369270.09999999963</v>
      </c>
    </row>
    <row r="504" spans="1:7">
      <c r="A504" s="10">
        <v>40445</v>
      </c>
      <c r="B504" s="6" t="s">
        <v>151</v>
      </c>
      <c r="C504" s="6"/>
      <c r="D504" s="6"/>
      <c r="E504" s="8"/>
      <c r="F504" s="8">
        <v>358000</v>
      </c>
      <c r="G504" s="11">
        <f t="shared" si="8"/>
        <v>11270.099999999627</v>
      </c>
    </row>
    <row r="505" spans="1:7">
      <c r="A505" s="10">
        <v>40445</v>
      </c>
      <c r="B505" s="6" t="s">
        <v>130</v>
      </c>
      <c r="C505" s="6"/>
      <c r="D505" s="6"/>
      <c r="E505" s="8"/>
      <c r="F505" s="8">
        <v>1000</v>
      </c>
      <c r="G505" s="11">
        <f t="shared" si="8"/>
        <v>10270.099999999627</v>
      </c>
    </row>
    <row r="506" spans="1:7">
      <c r="A506" s="10">
        <v>40445</v>
      </c>
      <c r="B506" s="6" t="s">
        <v>152</v>
      </c>
      <c r="C506" s="6"/>
      <c r="D506" s="6"/>
      <c r="E506" s="8"/>
      <c r="F506" s="8">
        <v>300000</v>
      </c>
      <c r="G506" s="11">
        <f t="shared" si="8"/>
        <v>-289729.90000000037</v>
      </c>
    </row>
    <row r="507" spans="1:7">
      <c r="A507" s="10">
        <v>40448</v>
      </c>
      <c r="B507" s="6" t="s">
        <v>130</v>
      </c>
      <c r="C507" s="6"/>
      <c r="D507" s="6"/>
      <c r="E507" s="8"/>
      <c r="F507" s="8">
        <v>1200</v>
      </c>
      <c r="G507" s="11">
        <f t="shared" si="8"/>
        <v>-290929.90000000037</v>
      </c>
    </row>
    <row r="508" spans="1:7">
      <c r="A508" s="10">
        <v>40448</v>
      </c>
      <c r="B508" s="6" t="s">
        <v>23</v>
      </c>
      <c r="C508" s="6"/>
      <c r="D508" s="6"/>
      <c r="E508" s="8">
        <v>300000</v>
      </c>
      <c r="F508" s="8"/>
      <c r="G508" s="11">
        <f t="shared" si="8"/>
        <v>9070.0999999996275</v>
      </c>
    </row>
    <row r="509" spans="1:7">
      <c r="A509" s="10">
        <v>40448</v>
      </c>
      <c r="B509" s="6" t="s">
        <v>130</v>
      </c>
      <c r="C509" s="6"/>
      <c r="D509" s="6"/>
      <c r="E509" s="8"/>
      <c r="F509" s="8">
        <v>1432</v>
      </c>
      <c r="G509" s="11">
        <f t="shared" si="8"/>
        <v>7638.0999999996275</v>
      </c>
    </row>
    <row r="510" spans="1:7">
      <c r="A510" s="10">
        <v>40450</v>
      </c>
      <c r="B510" s="6" t="s">
        <v>130</v>
      </c>
      <c r="C510" s="6"/>
      <c r="D510" s="6"/>
      <c r="E510" s="8"/>
      <c r="F510" s="8">
        <v>90</v>
      </c>
      <c r="G510" s="11">
        <f t="shared" si="8"/>
        <v>7548.0999999996275</v>
      </c>
    </row>
    <row r="511" spans="1:7">
      <c r="A511" s="10">
        <v>40450</v>
      </c>
      <c r="B511" s="6" t="s">
        <v>97</v>
      </c>
      <c r="C511" s="6"/>
      <c r="D511" s="6"/>
      <c r="E511" s="8"/>
      <c r="F511" s="8">
        <v>22500</v>
      </c>
      <c r="G511" s="11">
        <f t="shared" si="8"/>
        <v>-14951.900000000373</v>
      </c>
    </row>
    <row r="512" spans="1:7">
      <c r="A512" s="10">
        <v>40450</v>
      </c>
      <c r="B512" s="6" t="s">
        <v>130</v>
      </c>
      <c r="C512" s="6"/>
      <c r="D512" s="6"/>
      <c r="E512" s="8"/>
      <c r="F512" s="8">
        <v>14</v>
      </c>
      <c r="G512" s="11">
        <f t="shared" si="8"/>
        <v>-14965.900000000373</v>
      </c>
    </row>
    <row r="513" spans="1:9">
      <c r="A513" s="10">
        <v>40450</v>
      </c>
      <c r="B513" s="6" t="s">
        <v>98</v>
      </c>
      <c r="C513" s="6"/>
      <c r="D513" s="6"/>
      <c r="E513" s="8"/>
      <c r="F513" s="8">
        <v>3600</v>
      </c>
      <c r="G513" s="11">
        <f t="shared" si="8"/>
        <v>-18565.900000000373</v>
      </c>
    </row>
    <row r="514" spans="1:9">
      <c r="A514" s="10">
        <v>40451</v>
      </c>
      <c r="B514" s="6" t="s">
        <v>130</v>
      </c>
      <c r="C514" s="6"/>
      <c r="D514" s="6"/>
      <c r="E514" s="8"/>
      <c r="F514" s="8">
        <v>729</v>
      </c>
      <c r="G514" s="11">
        <f t="shared" si="8"/>
        <v>-19294.900000000373</v>
      </c>
    </row>
    <row r="515" spans="1:9">
      <c r="A515" s="10">
        <v>40451</v>
      </c>
      <c r="B515" s="6" t="s">
        <v>23</v>
      </c>
      <c r="C515" s="6"/>
      <c r="D515" s="6"/>
      <c r="E515" s="8">
        <v>250000</v>
      </c>
      <c r="F515" s="8"/>
      <c r="G515" s="11">
        <f t="shared" si="8"/>
        <v>230705.09999999963</v>
      </c>
    </row>
    <row r="516" spans="1:9">
      <c r="A516" s="10">
        <v>40451</v>
      </c>
      <c r="B516" s="6" t="s">
        <v>153</v>
      </c>
      <c r="C516" s="6"/>
      <c r="D516" s="6"/>
      <c r="E516" s="8"/>
      <c r="F516" s="8">
        <v>182210</v>
      </c>
      <c r="G516" s="9">
        <f t="shared" si="8"/>
        <v>48495.099999999627</v>
      </c>
    </row>
    <row r="517" spans="1:9">
      <c r="A517" s="6"/>
      <c r="B517" s="12" t="s">
        <v>154</v>
      </c>
      <c r="C517" s="12"/>
      <c r="D517" s="12"/>
      <c r="E517" s="9">
        <f>SUM(E471:E516)</f>
        <v>5062735.8</v>
      </c>
      <c r="F517" s="9">
        <f>SUM(F471:F516)</f>
        <v>6298395</v>
      </c>
      <c r="G517" s="8"/>
      <c r="I517" s="13"/>
    </row>
    <row r="519" spans="1:9">
      <c r="I519" s="13">
        <f>I518-I517</f>
        <v>0</v>
      </c>
    </row>
    <row r="520" spans="1:9">
      <c r="B520" s="1"/>
      <c r="C520" s="1"/>
      <c r="D520" s="1"/>
      <c r="E520" s="1"/>
      <c r="F520" s="13"/>
      <c r="G520" s="13"/>
      <c r="I520" s="13">
        <f>I473+I475+I477+I479+I481+I486+I487+I488+I490+I491+I493+I499+I501+I503+I505+I507+I509+I510+I511+I512+I513+I514</f>
        <v>0</v>
      </c>
    </row>
    <row r="521" spans="1:9">
      <c r="B521" s="1"/>
      <c r="C521" s="1"/>
      <c r="D521" s="1"/>
      <c r="E521" s="1"/>
      <c r="F521" s="13"/>
      <c r="I521" s="13">
        <f>F473+F475+F477+F479+F481+F486+F487+F488+F490+F491+F493+F499+F501+F503+F505+F507+F509+F510+F511+F512+F513+F514</f>
        <v>49599</v>
      </c>
    </row>
    <row r="525" spans="1:9">
      <c r="B525" s="1" t="s">
        <v>28</v>
      </c>
      <c r="C525" s="1"/>
      <c r="D525" s="1"/>
      <c r="E525" s="1" t="s">
        <v>29</v>
      </c>
    </row>
    <row r="526" spans="1:9">
      <c r="B526" s="1" t="s">
        <v>30</v>
      </c>
      <c r="C526" s="1"/>
      <c r="D526" s="1"/>
      <c r="E526" s="1" t="s">
        <v>31</v>
      </c>
    </row>
    <row r="528" spans="1:9">
      <c r="F528" s="13"/>
    </row>
    <row r="558" spans="1:7" ht="18.75">
      <c r="A558" s="126" t="s">
        <v>0</v>
      </c>
      <c r="B558" s="126"/>
      <c r="C558" s="126"/>
      <c r="D558" s="126"/>
      <c r="E558" s="126"/>
      <c r="F558" s="126"/>
      <c r="G558" s="126"/>
    </row>
    <row r="559" spans="1:7" ht="15.75">
      <c r="A559" s="127" t="s">
        <v>1</v>
      </c>
      <c r="B559" s="127"/>
      <c r="C559" s="127"/>
      <c r="D559" s="127"/>
      <c r="E559" s="127"/>
      <c r="F559" s="127"/>
      <c r="G559" s="127"/>
    </row>
    <row r="560" spans="1:7" ht="15.75">
      <c r="A560" s="127" t="s">
        <v>2</v>
      </c>
      <c r="B560" s="127"/>
      <c r="C560" s="127"/>
      <c r="D560" s="127"/>
      <c r="E560" s="127"/>
      <c r="F560" s="127"/>
      <c r="G560" s="127"/>
    </row>
    <row r="561" spans="1:9" ht="15.75">
      <c r="A561" s="127" t="s">
        <v>3</v>
      </c>
      <c r="B561" s="127"/>
      <c r="C561" s="127"/>
      <c r="D561" s="127"/>
      <c r="E561" s="127"/>
      <c r="F561" s="127"/>
      <c r="G561" s="127"/>
    </row>
    <row r="563" spans="1:9" ht="15.75">
      <c r="A563" s="4" t="s">
        <v>4</v>
      </c>
      <c r="B563" s="5" t="s">
        <v>5</v>
      </c>
      <c r="C563" s="5"/>
      <c r="D563" s="5"/>
      <c r="E563" s="5" t="s">
        <v>6</v>
      </c>
      <c r="F563" s="5" t="s">
        <v>7</v>
      </c>
      <c r="G563" s="5" t="s">
        <v>8</v>
      </c>
    </row>
    <row r="564" spans="1:9">
      <c r="A564" s="6"/>
      <c r="B564" s="7" t="s">
        <v>154</v>
      </c>
      <c r="C564" s="7"/>
      <c r="D564" s="7"/>
      <c r="E564" s="8"/>
      <c r="F564" s="8"/>
      <c r="G564" s="9">
        <f>G516</f>
        <v>48495.099999999627</v>
      </c>
    </row>
    <row r="565" spans="1:9">
      <c r="A565" s="10">
        <v>40452</v>
      </c>
      <c r="B565" s="6" t="s">
        <v>155</v>
      </c>
      <c r="C565" s="6"/>
      <c r="D565" s="6"/>
      <c r="E565" s="8"/>
      <c r="F565" s="8">
        <v>100000</v>
      </c>
      <c r="G565" s="11">
        <f t="shared" ref="G565:G570" si="9">G564+E565-F565</f>
        <v>-51504.900000000373</v>
      </c>
    </row>
    <row r="566" spans="1:9">
      <c r="A566" s="10">
        <v>40452</v>
      </c>
      <c r="B566" s="6" t="s">
        <v>130</v>
      </c>
      <c r="C566" s="6"/>
      <c r="D566" s="6"/>
      <c r="E566" s="8"/>
      <c r="F566" s="8">
        <v>400</v>
      </c>
      <c r="G566" s="11">
        <f t="shared" si="9"/>
        <v>-51904.900000000373</v>
      </c>
    </row>
    <row r="567" spans="1:9">
      <c r="A567" s="10">
        <v>40458</v>
      </c>
      <c r="B567" s="6" t="s">
        <v>156</v>
      </c>
      <c r="C567" s="6"/>
      <c r="D567" s="6"/>
      <c r="E567" s="8"/>
      <c r="F567" s="8">
        <v>170000</v>
      </c>
      <c r="G567" s="11">
        <f t="shared" si="9"/>
        <v>-221904.90000000037</v>
      </c>
    </row>
    <row r="568" spans="1:9">
      <c r="A568" s="10">
        <v>40458</v>
      </c>
      <c r="B568" s="6" t="s">
        <v>130</v>
      </c>
      <c r="C568" s="6"/>
      <c r="D568" s="6"/>
      <c r="E568" s="8"/>
      <c r="F568" s="8">
        <v>680</v>
      </c>
      <c r="G568" s="11">
        <f t="shared" si="9"/>
        <v>-222584.90000000037</v>
      </c>
    </row>
    <row r="569" spans="1:9">
      <c r="A569" s="10">
        <v>40458</v>
      </c>
      <c r="B569" s="6" t="s">
        <v>157</v>
      </c>
      <c r="C569" s="6"/>
      <c r="D569" s="6"/>
      <c r="E569" s="8"/>
      <c r="F569" s="8">
        <v>168000</v>
      </c>
      <c r="G569" s="11">
        <f t="shared" si="9"/>
        <v>-390584.90000000037</v>
      </c>
    </row>
    <row r="570" spans="1:9">
      <c r="A570" s="10">
        <v>40459</v>
      </c>
      <c r="B570" s="6" t="s">
        <v>130</v>
      </c>
      <c r="C570" s="6"/>
      <c r="D570" s="6"/>
      <c r="E570" s="8"/>
      <c r="F570" s="8">
        <v>672</v>
      </c>
      <c r="G570" s="9">
        <f t="shared" si="9"/>
        <v>-391256.90000000037</v>
      </c>
    </row>
    <row r="571" spans="1:9">
      <c r="A571" s="6"/>
      <c r="B571" s="12" t="s">
        <v>158</v>
      </c>
      <c r="C571" s="12"/>
      <c r="D571" s="12"/>
      <c r="E571" s="9">
        <f>SUM(E564:E570)</f>
        <v>0</v>
      </c>
      <c r="F571" s="9">
        <f>SUM(F564:F570)</f>
        <v>439752</v>
      </c>
      <c r="G571" s="9">
        <f>G564+E571-F571</f>
        <v>-391256.90000000037</v>
      </c>
    </row>
    <row r="574" spans="1:9">
      <c r="B574" s="1"/>
      <c r="C574" s="1"/>
      <c r="D574" s="1"/>
      <c r="E574" s="1"/>
      <c r="F574" s="13"/>
      <c r="G574" s="13"/>
      <c r="I574" s="13">
        <f>F566+F568+F570</f>
        <v>1752</v>
      </c>
    </row>
    <row r="575" spans="1:9">
      <c r="B575" s="1"/>
      <c r="C575" s="1"/>
      <c r="D575" s="1"/>
      <c r="E575" s="1"/>
      <c r="F575" s="13"/>
    </row>
    <row r="579" spans="2:5">
      <c r="B579" s="1" t="s">
        <v>28</v>
      </c>
      <c r="C579" s="1"/>
      <c r="D579" s="1"/>
      <c r="E579" s="1" t="s">
        <v>29</v>
      </c>
    </row>
    <row r="580" spans="2:5">
      <c r="B580" s="1" t="s">
        <v>30</v>
      </c>
      <c r="C580" s="1"/>
      <c r="D580" s="1"/>
      <c r="E580" s="1" t="s">
        <v>31</v>
      </c>
    </row>
    <row r="604" spans="1:7" ht="18.75">
      <c r="A604" s="126" t="s">
        <v>0</v>
      </c>
      <c r="B604" s="126"/>
      <c r="C604" s="126"/>
      <c r="D604" s="126"/>
      <c r="E604" s="126"/>
      <c r="F604" s="126"/>
      <c r="G604" s="126"/>
    </row>
    <row r="605" spans="1:7" ht="15.75">
      <c r="A605" s="127" t="s">
        <v>1</v>
      </c>
      <c r="B605" s="127"/>
      <c r="C605" s="127"/>
      <c r="D605" s="127"/>
      <c r="E605" s="127"/>
      <c r="F605" s="127"/>
      <c r="G605" s="127"/>
    </row>
    <row r="606" spans="1:7" ht="15.75">
      <c r="A606" s="127" t="s">
        <v>2</v>
      </c>
      <c r="B606" s="127"/>
      <c r="C606" s="127"/>
      <c r="D606" s="127"/>
      <c r="E606" s="127"/>
      <c r="F606" s="127"/>
      <c r="G606" s="127"/>
    </row>
    <row r="607" spans="1:7" ht="15.75">
      <c r="A607" s="127" t="s">
        <v>3</v>
      </c>
      <c r="B607" s="127"/>
      <c r="C607" s="127"/>
      <c r="D607" s="127"/>
      <c r="E607" s="127"/>
      <c r="F607" s="127"/>
      <c r="G607" s="127"/>
    </row>
    <row r="609" spans="1:7" ht="15.75">
      <c r="A609" s="4" t="s">
        <v>4</v>
      </c>
      <c r="B609" s="5" t="s">
        <v>5</v>
      </c>
      <c r="C609" s="5"/>
      <c r="D609" s="5"/>
      <c r="E609" s="5" t="s">
        <v>6</v>
      </c>
      <c r="F609" s="5" t="s">
        <v>7</v>
      </c>
      <c r="G609" s="5" t="s">
        <v>8</v>
      </c>
    </row>
    <row r="610" spans="1:7">
      <c r="A610" s="6"/>
      <c r="B610" s="7" t="s">
        <v>158</v>
      </c>
      <c r="C610" s="7"/>
      <c r="D610" s="7"/>
      <c r="E610" s="8"/>
      <c r="F610" s="8"/>
      <c r="G610" s="9">
        <f>G571</f>
        <v>-391256.90000000037</v>
      </c>
    </row>
    <row r="611" spans="1:7">
      <c r="A611" s="10">
        <v>40485</v>
      </c>
      <c r="B611" s="14" t="s">
        <v>23</v>
      </c>
      <c r="C611" s="14"/>
      <c r="D611" s="14"/>
      <c r="E611" s="8">
        <v>185000</v>
      </c>
      <c r="F611" s="8"/>
      <c r="G611" s="11">
        <f>G610+E611-F611</f>
        <v>-206256.90000000037</v>
      </c>
    </row>
    <row r="612" spans="1:7">
      <c r="A612" s="10">
        <v>40486</v>
      </c>
      <c r="B612" s="6" t="s">
        <v>159</v>
      </c>
      <c r="C612" s="6"/>
      <c r="D612" s="6"/>
      <c r="E612" s="8"/>
      <c r="F612" s="8">
        <v>182040</v>
      </c>
      <c r="G612" s="11">
        <f t="shared" ref="G612:G634" si="10">G611+E612-F612</f>
        <v>-388296.90000000037</v>
      </c>
    </row>
    <row r="613" spans="1:7">
      <c r="A613" s="10">
        <v>40486</v>
      </c>
      <c r="B613" s="6" t="s">
        <v>130</v>
      </c>
      <c r="C613" s="6"/>
      <c r="D613" s="6"/>
      <c r="E613" s="8"/>
      <c r="F613" s="8">
        <v>728</v>
      </c>
      <c r="G613" s="11">
        <f t="shared" si="10"/>
        <v>-389024.90000000037</v>
      </c>
    </row>
    <row r="614" spans="1:7">
      <c r="A614" s="10">
        <v>40487</v>
      </c>
      <c r="B614" s="6" t="s">
        <v>23</v>
      </c>
      <c r="C614" s="6"/>
      <c r="D614" s="6"/>
      <c r="E614" s="8">
        <v>2256367.9</v>
      </c>
      <c r="F614" s="8"/>
      <c r="G614" s="11">
        <f t="shared" si="10"/>
        <v>1867342.9999999995</v>
      </c>
    </row>
    <row r="615" spans="1:7">
      <c r="A615" s="10">
        <v>40487</v>
      </c>
      <c r="B615" s="6" t="s">
        <v>160</v>
      </c>
      <c r="C615" s="6"/>
      <c r="D615" s="6"/>
      <c r="E615" s="8"/>
      <c r="F615" s="8">
        <v>617500</v>
      </c>
      <c r="G615" s="11">
        <f t="shared" si="10"/>
        <v>1249842.9999999995</v>
      </c>
    </row>
    <row r="616" spans="1:7">
      <c r="A616" s="10">
        <v>40487</v>
      </c>
      <c r="B616" s="6" t="s">
        <v>130</v>
      </c>
      <c r="C616" s="6"/>
      <c r="D616" s="6"/>
      <c r="E616" s="8"/>
      <c r="F616" s="8">
        <v>2520</v>
      </c>
      <c r="G616" s="11">
        <f t="shared" si="10"/>
        <v>1247322.9999999995</v>
      </c>
    </row>
    <row r="617" spans="1:7">
      <c r="A617" s="10">
        <v>40487</v>
      </c>
      <c r="B617" s="6" t="s">
        <v>130</v>
      </c>
      <c r="C617" s="6"/>
      <c r="D617" s="6"/>
      <c r="E617" s="8"/>
      <c r="F617" s="8">
        <v>2470</v>
      </c>
      <c r="G617" s="11">
        <f t="shared" si="10"/>
        <v>1244852.9999999995</v>
      </c>
    </row>
    <row r="618" spans="1:7">
      <c r="A618" s="10">
        <v>40487</v>
      </c>
      <c r="B618" s="6" t="s">
        <v>161</v>
      </c>
      <c r="C618" s="6"/>
      <c r="D618" s="6"/>
      <c r="E618" s="8"/>
      <c r="F618" s="8">
        <v>630000</v>
      </c>
      <c r="G618" s="11">
        <f t="shared" si="10"/>
        <v>614852.99999999953</v>
      </c>
    </row>
    <row r="619" spans="1:7">
      <c r="A619" s="10">
        <v>40490</v>
      </c>
      <c r="B619" s="6" t="s">
        <v>162</v>
      </c>
      <c r="C619" s="6"/>
      <c r="D619" s="6"/>
      <c r="E619" s="8"/>
      <c r="F619" s="8">
        <v>275000</v>
      </c>
      <c r="G619" s="11">
        <f t="shared" si="10"/>
        <v>339852.99999999953</v>
      </c>
    </row>
    <row r="620" spans="1:7">
      <c r="A620" s="10">
        <v>40491</v>
      </c>
      <c r="B620" s="6" t="s">
        <v>163</v>
      </c>
      <c r="C620" s="6"/>
      <c r="D620" s="6"/>
      <c r="E620" s="8"/>
      <c r="F620" s="8">
        <v>300000</v>
      </c>
      <c r="G620" s="11">
        <f t="shared" si="10"/>
        <v>39852.999999999534</v>
      </c>
    </row>
    <row r="621" spans="1:7">
      <c r="A621" s="10">
        <v>40491</v>
      </c>
      <c r="B621" s="6" t="s">
        <v>130</v>
      </c>
      <c r="C621" s="6"/>
      <c r="D621" s="6"/>
      <c r="E621" s="8"/>
      <c r="F621" s="8">
        <v>1100</v>
      </c>
      <c r="G621" s="11">
        <f t="shared" si="10"/>
        <v>38752.999999999534</v>
      </c>
    </row>
    <row r="622" spans="1:7">
      <c r="A622" s="10">
        <v>40491</v>
      </c>
      <c r="B622" s="6" t="s">
        <v>164</v>
      </c>
      <c r="C622" s="6"/>
      <c r="D622" s="6"/>
      <c r="E622" s="8"/>
      <c r="F622" s="8">
        <v>280000</v>
      </c>
      <c r="G622" s="11">
        <f t="shared" si="10"/>
        <v>-241247.00000000047</v>
      </c>
    </row>
    <row r="623" spans="1:7">
      <c r="A623" s="10">
        <v>40491</v>
      </c>
      <c r="B623" s="6" t="s">
        <v>130</v>
      </c>
      <c r="C623" s="6"/>
      <c r="D623" s="6"/>
      <c r="E623" s="8"/>
      <c r="F623" s="8">
        <v>1120</v>
      </c>
      <c r="G623" s="11">
        <f t="shared" si="10"/>
        <v>-242367.00000000047</v>
      </c>
    </row>
    <row r="624" spans="1:7">
      <c r="A624" s="10">
        <v>40491</v>
      </c>
      <c r="B624" s="6" t="s">
        <v>130</v>
      </c>
      <c r="C624" s="6"/>
      <c r="D624" s="6"/>
      <c r="E624" s="8"/>
      <c r="F624" s="8">
        <v>1200</v>
      </c>
      <c r="G624" s="11">
        <f t="shared" si="10"/>
        <v>-243567.00000000047</v>
      </c>
    </row>
    <row r="625" spans="1:9">
      <c r="A625" s="10">
        <v>40502</v>
      </c>
      <c r="B625" s="6" t="s">
        <v>165</v>
      </c>
      <c r="C625" s="6"/>
      <c r="D625" s="6"/>
      <c r="E625" s="8"/>
      <c r="F625" s="8">
        <v>80000</v>
      </c>
      <c r="G625" s="11">
        <f t="shared" si="10"/>
        <v>-323567.00000000047</v>
      </c>
    </row>
    <row r="626" spans="1:9">
      <c r="A626" s="10">
        <v>40504</v>
      </c>
      <c r="B626" s="6" t="s">
        <v>130</v>
      </c>
      <c r="C626" s="6"/>
      <c r="D626" s="6"/>
      <c r="E626" s="8"/>
      <c r="F626" s="8">
        <v>320</v>
      </c>
      <c r="G626" s="11">
        <f t="shared" si="10"/>
        <v>-323887.00000000047</v>
      </c>
    </row>
    <row r="627" spans="1:9">
      <c r="A627" s="10">
        <v>40508</v>
      </c>
      <c r="B627" s="6" t="s">
        <v>130</v>
      </c>
      <c r="C627" s="6"/>
      <c r="D627" s="6"/>
      <c r="E627" s="8"/>
      <c r="F627" s="8">
        <v>90</v>
      </c>
      <c r="G627" s="11">
        <f t="shared" si="10"/>
        <v>-323977.00000000047</v>
      </c>
    </row>
    <row r="628" spans="1:9">
      <c r="A628" s="10">
        <v>40508</v>
      </c>
      <c r="B628" s="6" t="s">
        <v>97</v>
      </c>
      <c r="C628" s="6"/>
      <c r="D628" s="6"/>
      <c r="E628" s="8"/>
      <c r="F628" s="8">
        <v>22500</v>
      </c>
      <c r="G628" s="11">
        <f t="shared" si="10"/>
        <v>-346477.00000000047</v>
      </c>
    </row>
    <row r="629" spans="1:9">
      <c r="A629" s="10">
        <v>40508</v>
      </c>
      <c r="B629" s="6" t="s">
        <v>130</v>
      </c>
      <c r="C629" s="6"/>
      <c r="D629" s="6"/>
      <c r="E629" s="8"/>
      <c r="F629" s="8">
        <v>14</v>
      </c>
      <c r="G629" s="11">
        <f t="shared" si="10"/>
        <v>-346491.00000000047</v>
      </c>
    </row>
    <row r="630" spans="1:9">
      <c r="A630" s="10">
        <v>40508</v>
      </c>
      <c r="B630" s="6" t="s">
        <v>98</v>
      </c>
      <c r="C630" s="6"/>
      <c r="D630" s="6"/>
      <c r="E630" s="8"/>
      <c r="F630" s="8">
        <v>3600</v>
      </c>
      <c r="G630" s="11">
        <f t="shared" si="10"/>
        <v>-350091.00000000047</v>
      </c>
    </row>
    <row r="631" spans="1:9">
      <c r="A631" s="10">
        <v>40511</v>
      </c>
      <c r="B631" s="6" t="s">
        <v>166</v>
      </c>
      <c r="C631" s="6"/>
      <c r="D631" s="6"/>
      <c r="E631" s="8"/>
      <c r="F631" s="8">
        <v>261500</v>
      </c>
      <c r="G631" s="11">
        <f t="shared" si="10"/>
        <v>-611591.00000000047</v>
      </c>
    </row>
    <row r="632" spans="1:9">
      <c r="A632" s="10">
        <v>40512</v>
      </c>
      <c r="B632" s="6" t="s">
        <v>23</v>
      </c>
      <c r="C632" s="6"/>
      <c r="D632" s="6"/>
      <c r="E632" s="8">
        <f>2710000+400000</f>
        <v>3110000</v>
      </c>
      <c r="F632" s="8"/>
      <c r="G632" s="11">
        <f t="shared" si="10"/>
        <v>2498408.9999999995</v>
      </c>
    </row>
    <row r="633" spans="1:9">
      <c r="A633" s="10">
        <v>40512</v>
      </c>
      <c r="B633" s="6" t="s">
        <v>130</v>
      </c>
      <c r="C633" s="6"/>
      <c r="D633" s="6"/>
      <c r="E633" s="8"/>
      <c r="F633" s="8">
        <v>1600</v>
      </c>
      <c r="G633" s="11">
        <f t="shared" si="10"/>
        <v>2496808.9999999995</v>
      </c>
    </row>
    <row r="634" spans="1:9">
      <c r="A634" s="10">
        <v>40512</v>
      </c>
      <c r="B634" s="6" t="s">
        <v>167</v>
      </c>
      <c r="C634" s="6"/>
      <c r="D634" s="6"/>
      <c r="E634" s="8"/>
      <c r="F634" s="8">
        <v>300000</v>
      </c>
      <c r="G634" s="11">
        <f t="shared" si="10"/>
        <v>2196808.9999999995</v>
      </c>
    </row>
    <row r="635" spans="1:9">
      <c r="A635" s="6"/>
      <c r="B635" s="12" t="s">
        <v>168</v>
      </c>
      <c r="C635" s="12"/>
      <c r="D635" s="12"/>
      <c r="E635" s="9">
        <f>SUM(E610:E634)</f>
        <v>5551367.9000000004</v>
      </c>
      <c r="F635" s="9">
        <f>SUM(F610:F634)</f>
        <v>2963302</v>
      </c>
      <c r="G635" s="9">
        <f>G610+E635-F635</f>
        <v>2196809</v>
      </c>
    </row>
    <row r="637" spans="1:9">
      <c r="I637" s="13">
        <f>F613+F616+F617+F621+F623+F624+F626+F627+F628+F629+F630+F633</f>
        <v>37262</v>
      </c>
    </row>
    <row r="638" spans="1:9">
      <c r="B638" s="1"/>
      <c r="C638" s="1"/>
      <c r="D638" s="1"/>
      <c r="E638" s="1"/>
      <c r="F638" s="13"/>
      <c r="G638" s="13"/>
    </row>
    <row r="639" spans="1:9">
      <c r="B639" s="1"/>
      <c r="C639" s="1"/>
      <c r="D639" s="1"/>
      <c r="E639" s="1"/>
      <c r="F639" s="13"/>
    </row>
    <row r="643" spans="1:7">
      <c r="B643" s="1" t="s">
        <v>28</v>
      </c>
      <c r="C643" s="1"/>
      <c r="D643" s="1"/>
      <c r="E643" s="1" t="s">
        <v>29</v>
      </c>
    </row>
    <row r="644" spans="1:7">
      <c r="B644" s="1" t="s">
        <v>30</v>
      </c>
      <c r="C644" s="1"/>
      <c r="D644" s="1"/>
      <c r="E644" s="1" t="s">
        <v>31</v>
      </c>
    </row>
    <row r="650" spans="1:7" ht="18.75">
      <c r="A650" s="126" t="s">
        <v>0</v>
      </c>
      <c r="B650" s="126"/>
      <c r="C650" s="126"/>
      <c r="D650" s="126"/>
      <c r="E650" s="126"/>
      <c r="F650" s="126"/>
      <c r="G650" s="126"/>
    </row>
    <row r="651" spans="1:7" ht="15.75">
      <c r="A651" s="127" t="s">
        <v>1</v>
      </c>
      <c r="B651" s="127"/>
      <c r="C651" s="127"/>
      <c r="D651" s="127"/>
      <c r="E651" s="127"/>
      <c r="F651" s="127"/>
      <c r="G651" s="127"/>
    </row>
    <row r="652" spans="1:7" ht="15.75">
      <c r="A652" s="127" t="s">
        <v>2</v>
      </c>
      <c r="B652" s="127"/>
      <c r="C652" s="127"/>
      <c r="D652" s="127"/>
      <c r="E652" s="127"/>
      <c r="F652" s="127"/>
      <c r="G652" s="127"/>
    </row>
    <row r="653" spans="1:7" ht="15.75">
      <c r="A653" s="127" t="s">
        <v>3</v>
      </c>
      <c r="B653" s="127"/>
      <c r="C653" s="127"/>
      <c r="D653" s="127"/>
      <c r="E653" s="127"/>
      <c r="F653" s="127"/>
      <c r="G653" s="127"/>
    </row>
    <row r="655" spans="1:7" ht="15.75">
      <c r="A655" s="4" t="s">
        <v>4</v>
      </c>
      <c r="B655" s="5" t="s">
        <v>5</v>
      </c>
      <c r="C655" s="5"/>
      <c r="D655" s="5"/>
      <c r="E655" s="5" t="s">
        <v>6</v>
      </c>
      <c r="F655" s="5" t="s">
        <v>7</v>
      </c>
      <c r="G655" s="5" t="s">
        <v>8</v>
      </c>
    </row>
    <row r="656" spans="1:7">
      <c r="A656" s="6"/>
      <c r="B656" s="7" t="s">
        <v>168</v>
      </c>
      <c r="C656" s="7"/>
      <c r="D656" s="7"/>
      <c r="E656" s="8"/>
      <c r="F656" s="8"/>
      <c r="G656" s="9">
        <f>G635</f>
        <v>2196809</v>
      </c>
    </row>
    <row r="657" spans="1:7">
      <c r="A657" s="10">
        <v>40513</v>
      </c>
      <c r="B657" s="6" t="s">
        <v>130</v>
      </c>
      <c r="C657" s="6"/>
      <c r="D657" s="6"/>
      <c r="E657" s="8"/>
      <c r="F657" s="8">
        <v>1200</v>
      </c>
      <c r="G657" s="11">
        <f>G656+E657-F657</f>
        <v>2195609</v>
      </c>
    </row>
    <row r="658" spans="1:7">
      <c r="A658" s="10">
        <v>40513</v>
      </c>
      <c r="B658" s="6" t="s">
        <v>130</v>
      </c>
      <c r="C658" s="6"/>
      <c r="D658" s="6"/>
      <c r="E658" s="8"/>
      <c r="F658" s="8">
        <v>1046</v>
      </c>
      <c r="G658" s="11">
        <f t="shared" ref="G658:G689" si="11">G657+E658-F658</f>
        <v>2194563</v>
      </c>
    </row>
    <row r="659" spans="1:7">
      <c r="A659" s="10">
        <v>40514</v>
      </c>
      <c r="B659" s="6" t="s">
        <v>23</v>
      </c>
      <c r="C659" s="6"/>
      <c r="D659" s="6"/>
      <c r="E659" s="8">
        <v>2400000</v>
      </c>
      <c r="F659" s="8"/>
      <c r="G659" s="11">
        <f t="shared" si="11"/>
        <v>4594563</v>
      </c>
    </row>
    <row r="660" spans="1:7">
      <c r="A660" s="10">
        <v>40514</v>
      </c>
      <c r="B660" s="6" t="s">
        <v>169</v>
      </c>
      <c r="C660" s="6"/>
      <c r="D660" s="6"/>
      <c r="E660" s="8"/>
      <c r="F660" s="8">
        <v>4106075</v>
      </c>
      <c r="G660" s="11">
        <f t="shared" si="11"/>
        <v>488488</v>
      </c>
    </row>
    <row r="661" spans="1:7">
      <c r="A661" s="10">
        <v>40514</v>
      </c>
      <c r="B661" s="6" t="s">
        <v>130</v>
      </c>
      <c r="C661" s="6"/>
      <c r="D661" s="6"/>
      <c r="E661" s="8"/>
      <c r="F661" s="8">
        <v>16424</v>
      </c>
      <c r="G661" s="11">
        <f t="shared" si="11"/>
        <v>472064</v>
      </c>
    </row>
    <row r="662" spans="1:7">
      <c r="A662" s="10">
        <v>40515</v>
      </c>
      <c r="B662" s="6" t="s">
        <v>23</v>
      </c>
      <c r="C662" s="6"/>
      <c r="D662" s="6"/>
      <c r="E662" s="8">
        <v>2256367</v>
      </c>
      <c r="F662" s="8"/>
      <c r="G662" s="11">
        <f t="shared" si="11"/>
        <v>2728431</v>
      </c>
    </row>
    <row r="663" spans="1:7">
      <c r="A663" s="10">
        <v>40515</v>
      </c>
      <c r="B663" s="6" t="s">
        <v>170</v>
      </c>
      <c r="C663" s="6"/>
      <c r="D663" s="6"/>
      <c r="E663" s="8"/>
      <c r="F663" s="8">
        <v>223950</v>
      </c>
      <c r="G663" s="11">
        <f t="shared" si="11"/>
        <v>2504481</v>
      </c>
    </row>
    <row r="664" spans="1:7">
      <c r="A664" s="10">
        <v>40515</v>
      </c>
      <c r="B664" s="6" t="s">
        <v>130</v>
      </c>
      <c r="C664" s="6"/>
      <c r="D664" s="6"/>
      <c r="E664" s="8"/>
      <c r="F664" s="8">
        <v>896</v>
      </c>
      <c r="G664" s="11">
        <f t="shared" si="11"/>
        <v>2503585</v>
      </c>
    </row>
    <row r="665" spans="1:7">
      <c r="A665" s="10">
        <v>40515</v>
      </c>
      <c r="B665" s="6" t="s">
        <v>172</v>
      </c>
      <c r="C665" s="6"/>
      <c r="D665" s="6"/>
      <c r="E665" s="8"/>
      <c r="F665" s="8">
        <v>630000</v>
      </c>
      <c r="G665" s="11">
        <f t="shared" si="11"/>
        <v>1873585</v>
      </c>
    </row>
    <row r="666" spans="1:7">
      <c r="A666" s="10">
        <v>40515</v>
      </c>
      <c r="B666" s="6" t="s">
        <v>171</v>
      </c>
      <c r="C666" s="6"/>
      <c r="D666" s="6"/>
      <c r="E666" s="8"/>
      <c r="F666" s="8">
        <v>500000</v>
      </c>
      <c r="G666" s="11">
        <f t="shared" si="11"/>
        <v>1373585</v>
      </c>
    </row>
    <row r="667" spans="1:7">
      <c r="A667" s="10">
        <v>40518</v>
      </c>
      <c r="B667" s="6" t="s">
        <v>130</v>
      </c>
      <c r="C667" s="6"/>
      <c r="D667" s="6"/>
      <c r="E667" s="8"/>
      <c r="F667" s="8">
        <v>2520</v>
      </c>
      <c r="G667" s="11">
        <f t="shared" si="11"/>
        <v>1371065</v>
      </c>
    </row>
    <row r="668" spans="1:7">
      <c r="A668" s="10">
        <v>40518</v>
      </c>
      <c r="B668" s="6" t="s">
        <v>130</v>
      </c>
      <c r="C668" s="6"/>
      <c r="D668" s="6"/>
      <c r="E668" s="8"/>
      <c r="F668" s="8">
        <v>2000</v>
      </c>
      <c r="G668" s="11">
        <f t="shared" si="11"/>
        <v>1369065</v>
      </c>
    </row>
    <row r="669" spans="1:7">
      <c r="A669" s="10">
        <v>40519</v>
      </c>
      <c r="B669" s="6" t="s">
        <v>173</v>
      </c>
      <c r="C669" s="6"/>
      <c r="D669" s="6"/>
      <c r="E669" s="8"/>
      <c r="F669" s="8">
        <v>538900</v>
      </c>
      <c r="G669" s="11">
        <f t="shared" si="11"/>
        <v>830165</v>
      </c>
    </row>
    <row r="670" spans="1:7">
      <c r="A670" s="10">
        <v>40519</v>
      </c>
      <c r="B670" s="6" t="s">
        <v>130</v>
      </c>
      <c r="C670" s="6"/>
      <c r="D670" s="6"/>
      <c r="E670" s="8"/>
      <c r="F670" s="8">
        <v>2156</v>
      </c>
      <c r="G670" s="11">
        <f t="shared" si="11"/>
        <v>828009</v>
      </c>
    </row>
    <row r="671" spans="1:7">
      <c r="A671" s="10">
        <v>40521</v>
      </c>
      <c r="B671" s="6" t="s">
        <v>174</v>
      </c>
      <c r="C671" s="6"/>
      <c r="D671" s="6"/>
      <c r="E671" s="8"/>
      <c r="F671" s="8">
        <v>70000</v>
      </c>
      <c r="G671" s="11">
        <f t="shared" si="11"/>
        <v>758009</v>
      </c>
    </row>
    <row r="672" spans="1:7">
      <c r="A672" s="10">
        <v>40521</v>
      </c>
      <c r="B672" s="6" t="s">
        <v>130</v>
      </c>
      <c r="C672" s="6"/>
      <c r="D672" s="6"/>
      <c r="E672" s="8"/>
      <c r="F672" s="8">
        <v>280</v>
      </c>
      <c r="G672" s="11">
        <f t="shared" si="11"/>
        <v>757729</v>
      </c>
    </row>
    <row r="673" spans="1:7">
      <c r="A673" s="10">
        <v>40521</v>
      </c>
      <c r="B673" s="6" t="s">
        <v>130</v>
      </c>
      <c r="C673" s="6"/>
      <c r="D673" s="6"/>
      <c r="E673" s="8"/>
      <c r="F673" s="8">
        <v>520</v>
      </c>
      <c r="G673" s="11">
        <f t="shared" si="11"/>
        <v>757209</v>
      </c>
    </row>
    <row r="674" spans="1:7">
      <c r="A674" s="10">
        <v>40521</v>
      </c>
      <c r="B674" s="6" t="s">
        <v>180</v>
      </c>
      <c r="C674" s="6"/>
      <c r="D674" s="6"/>
      <c r="E674" s="8"/>
      <c r="F674" s="8">
        <v>130000</v>
      </c>
      <c r="G674" s="11">
        <f t="shared" si="11"/>
        <v>627209</v>
      </c>
    </row>
    <row r="675" spans="1:7">
      <c r="A675" s="10">
        <v>40521</v>
      </c>
      <c r="B675" s="6" t="s">
        <v>130</v>
      </c>
      <c r="C675" s="6"/>
      <c r="D675" s="6"/>
      <c r="E675" s="8"/>
      <c r="F675" s="8">
        <v>83</v>
      </c>
      <c r="G675" s="11">
        <f t="shared" si="11"/>
        <v>627126</v>
      </c>
    </row>
    <row r="676" spans="1:7">
      <c r="A676" s="10">
        <v>40521</v>
      </c>
      <c r="B676" s="6" t="s">
        <v>43</v>
      </c>
      <c r="C676" s="6"/>
      <c r="D676" s="6"/>
      <c r="E676" s="8"/>
      <c r="F676" s="8">
        <v>20800</v>
      </c>
      <c r="G676" s="11">
        <f t="shared" si="11"/>
        <v>606326</v>
      </c>
    </row>
    <row r="677" spans="1:7">
      <c r="A677" s="10">
        <v>40521</v>
      </c>
      <c r="B677" s="6" t="s">
        <v>175</v>
      </c>
      <c r="C677" s="6"/>
      <c r="D677" s="6"/>
      <c r="E677" s="8"/>
      <c r="F677" s="8">
        <v>300000</v>
      </c>
      <c r="G677" s="11">
        <f t="shared" si="11"/>
        <v>306326</v>
      </c>
    </row>
    <row r="678" spans="1:7">
      <c r="A678" s="10">
        <v>40521</v>
      </c>
      <c r="B678" s="6" t="s">
        <v>176</v>
      </c>
      <c r="C678" s="6"/>
      <c r="D678" s="6"/>
      <c r="E678" s="8"/>
      <c r="F678" s="8">
        <v>400000</v>
      </c>
      <c r="G678" s="11">
        <f t="shared" si="11"/>
        <v>-93674</v>
      </c>
    </row>
    <row r="679" spans="1:7">
      <c r="A679" s="10">
        <v>40522</v>
      </c>
      <c r="B679" s="6" t="s">
        <v>130</v>
      </c>
      <c r="C679" s="6"/>
      <c r="D679" s="6"/>
      <c r="E679" s="8"/>
      <c r="F679" s="8">
        <v>1600</v>
      </c>
      <c r="G679" s="11">
        <f t="shared" si="11"/>
        <v>-95274</v>
      </c>
    </row>
    <row r="680" spans="1:7">
      <c r="A680" s="10">
        <v>40528</v>
      </c>
      <c r="B680" s="6" t="s">
        <v>23</v>
      </c>
      <c r="C680" s="6"/>
      <c r="D680" s="6"/>
      <c r="E680" s="8">
        <v>1640406.7</v>
      </c>
      <c r="F680" s="8"/>
      <c r="G680" s="11">
        <f t="shared" si="11"/>
        <v>1545132.7</v>
      </c>
    </row>
    <row r="681" spans="1:7">
      <c r="A681" s="10">
        <v>40528</v>
      </c>
      <c r="B681" s="6" t="s">
        <v>177</v>
      </c>
      <c r="C681" s="6"/>
      <c r="D681" s="6"/>
      <c r="E681" s="8"/>
      <c r="F681" s="8">
        <v>630000</v>
      </c>
      <c r="G681" s="11">
        <f t="shared" si="11"/>
        <v>915132.7</v>
      </c>
    </row>
    <row r="682" spans="1:7">
      <c r="A682" s="10">
        <v>40528</v>
      </c>
      <c r="B682" s="6" t="s">
        <v>130</v>
      </c>
      <c r="C682" s="6"/>
      <c r="D682" s="6"/>
      <c r="E682" s="8"/>
      <c r="F682" s="8">
        <v>1200</v>
      </c>
      <c r="G682" s="11">
        <f t="shared" si="11"/>
        <v>913932.7</v>
      </c>
    </row>
    <row r="683" spans="1:7">
      <c r="A683" s="10">
        <v>40528</v>
      </c>
      <c r="B683" s="6" t="s">
        <v>130</v>
      </c>
      <c r="C683" s="6"/>
      <c r="D683" s="6"/>
      <c r="E683" s="8"/>
      <c r="F683" s="8">
        <v>2520</v>
      </c>
      <c r="G683" s="11">
        <f t="shared" si="11"/>
        <v>911412.7</v>
      </c>
    </row>
    <row r="684" spans="1:7">
      <c r="A684" s="10">
        <v>40528</v>
      </c>
      <c r="B684" s="6" t="s">
        <v>130</v>
      </c>
      <c r="C684" s="6"/>
      <c r="D684" s="6"/>
      <c r="E684" s="8"/>
      <c r="F684" s="8">
        <v>3212</v>
      </c>
      <c r="G684" s="11">
        <f t="shared" si="11"/>
        <v>908200.7</v>
      </c>
    </row>
    <row r="685" spans="1:7">
      <c r="A685" s="10">
        <v>40528</v>
      </c>
      <c r="B685" s="6" t="s">
        <v>178</v>
      </c>
      <c r="C685" s="6"/>
      <c r="D685" s="6"/>
      <c r="E685" s="8"/>
      <c r="F685" s="8">
        <v>803123</v>
      </c>
      <c r="G685" s="11">
        <f t="shared" si="11"/>
        <v>105077.69999999995</v>
      </c>
    </row>
    <row r="686" spans="1:7">
      <c r="A686" s="10">
        <v>40541</v>
      </c>
      <c r="B686" s="6" t="s">
        <v>130</v>
      </c>
      <c r="C686" s="6"/>
      <c r="D686" s="6"/>
      <c r="E686" s="8"/>
      <c r="F686" s="8">
        <v>90</v>
      </c>
      <c r="G686" s="11">
        <f t="shared" si="11"/>
        <v>104987.69999999995</v>
      </c>
    </row>
    <row r="687" spans="1:7">
      <c r="A687" s="10">
        <v>40541</v>
      </c>
      <c r="B687" s="6" t="s">
        <v>97</v>
      </c>
      <c r="C687" s="6"/>
      <c r="D687" s="6"/>
      <c r="E687" s="8"/>
      <c r="F687" s="8">
        <v>22500</v>
      </c>
      <c r="G687" s="11">
        <f t="shared" si="11"/>
        <v>82487.699999999953</v>
      </c>
    </row>
    <row r="688" spans="1:7">
      <c r="A688" s="10">
        <v>40541</v>
      </c>
      <c r="B688" s="6" t="s">
        <v>130</v>
      </c>
      <c r="C688" s="6"/>
      <c r="D688" s="6"/>
      <c r="E688" s="8"/>
      <c r="F688" s="8">
        <v>14</v>
      </c>
      <c r="G688" s="11">
        <f t="shared" si="11"/>
        <v>82473.699999999953</v>
      </c>
    </row>
    <row r="689" spans="1:8">
      <c r="A689" s="10">
        <v>40541</v>
      </c>
      <c r="B689" s="6" t="s">
        <v>98</v>
      </c>
      <c r="C689" s="6"/>
      <c r="D689" s="6"/>
      <c r="E689" s="8"/>
      <c r="F689" s="8">
        <v>3600</v>
      </c>
      <c r="G689" s="11">
        <f t="shared" si="11"/>
        <v>78873.699999999953</v>
      </c>
    </row>
    <row r="690" spans="1:8">
      <c r="A690" s="6"/>
      <c r="B690" s="12" t="s">
        <v>179</v>
      </c>
      <c r="C690" s="12"/>
      <c r="D690" s="12"/>
      <c r="E690" s="9">
        <f>SUM(E656:E689)</f>
        <v>6296773.7000000002</v>
      </c>
      <c r="F690" s="9">
        <f>SUM(F656:F689)</f>
        <v>8414709</v>
      </c>
      <c r="G690" s="9">
        <f>G656+E690-F690</f>
        <v>78873.699999999255</v>
      </c>
    </row>
    <row r="692" spans="1:8">
      <c r="F692" s="13"/>
      <c r="H692" s="13">
        <f>F657+F658+F661+F664+F667+F668+F670+F672+F673+F674+F675+F676+F679+F682+F683+F684+F686+F687+F688+F689</f>
        <v>212661</v>
      </c>
    </row>
    <row r="693" spans="1:8">
      <c r="B693" s="1"/>
      <c r="C693" s="1"/>
      <c r="D693" s="1"/>
      <c r="E693" s="1"/>
      <c r="F693" s="13"/>
      <c r="G693" s="13"/>
    </row>
    <row r="694" spans="1:8">
      <c r="B694" s="1" t="s">
        <v>28</v>
      </c>
      <c r="C694" s="1"/>
      <c r="D694" s="1"/>
      <c r="E694" s="1" t="s">
        <v>29</v>
      </c>
    </row>
    <row r="695" spans="1:8">
      <c r="B695" s="1" t="s">
        <v>30</v>
      </c>
      <c r="C695" s="1"/>
      <c r="D695" s="1"/>
      <c r="E695" s="1" t="s">
        <v>31</v>
      </c>
    </row>
    <row r="696" spans="1:8" ht="18.75">
      <c r="A696" s="126" t="s">
        <v>0</v>
      </c>
      <c r="B696" s="126"/>
      <c r="C696" s="126"/>
      <c r="D696" s="126"/>
      <c r="E696" s="126"/>
      <c r="F696" s="126"/>
      <c r="G696" s="126"/>
    </row>
    <row r="697" spans="1:8" ht="15.75">
      <c r="A697" s="127" t="s">
        <v>1</v>
      </c>
      <c r="B697" s="127"/>
      <c r="C697" s="127"/>
      <c r="D697" s="127"/>
      <c r="E697" s="127"/>
      <c r="F697" s="127"/>
      <c r="G697" s="127"/>
    </row>
    <row r="698" spans="1:8" ht="15.75">
      <c r="A698" s="127" t="s">
        <v>2</v>
      </c>
      <c r="B698" s="127"/>
      <c r="C698" s="127"/>
      <c r="D698" s="127"/>
      <c r="E698" s="127"/>
      <c r="F698" s="127"/>
      <c r="G698" s="127"/>
    </row>
    <row r="699" spans="1:8" ht="15.75">
      <c r="A699" s="127" t="s">
        <v>3</v>
      </c>
      <c r="B699" s="127"/>
      <c r="C699" s="127"/>
      <c r="D699" s="127"/>
      <c r="E699" s="127"/>
      <c r="F699" s="127"/>
      <c r="G699" s="127"/>
    </row>
    <row r="700" spans="1:8" ht="15.75">
      <c r="A700" s="128">
        <v>40544</v>
      </c>
      <c r="B700" s="127"/>
      <c r="C700" s="127"/>
      <c r="D700" s="127"/>
      <c r="E700" s="127"/>
      <c r="F700" s="127"/>
      <c r="G700" s="127"/>
    </row>
    <row r="702" spans="1:8" ht="15.75">
      <c r="A702" s="4" t="s">
        <v>4</v>
      </c>
      <c r="B702" s="5" t="s">
        <v>5</v>
      </c>
      <c r="C702" s="5" t="s">
        <v>183</v>
      </c>
      <c r="D702" s="5" t="s">
        <v>184</v>
      </c>
      <c r="E702" s="5" t="s">
        <v>6</v>
      </c>
      <c r="F702" s="5" t="s">
        <v>7</v>
      </c>
      <c r="G702" s="5" t="s">
        <v>8</v>
      </c>
    </row>
    <row r="703" spans="1:8">
      <c r="A703" s="6"/>
      <c r="B703" s="12" t="s">
        <v>181</v>
      </c>
      <c r="C703" s="7"/>
      <c r="D703" s="7"/>
      <c r="E703" s="8"/>
      <c r="F703" s="8"/>
      <c r="G703" s="9">
        <f>G690</f>
        <v>78873.699999999255</v>
      </c>
    </row>
    <row r="704" spans="1:8">
      <c r="A704" s="10">
        <v>40555</v>
      </c>
      <c r="B704" s="6" t="s">
        <v>213</v>
      </c>
      <c r="C704" s="6"/>
      <c r="D704" s="6"/>
      <c r="E704" s="8">
        <v>150000</v>
      </c>
      <c r="F704" s="8"/>
      <c r="G704" s="11">
        <f>G703+E704-F704</f>
        <v>228873.69999999925</v>
      </c>
    </row>
    <row r="705" spans="1:7">
      <c r="A705" s="10">
        <v>40555</v>
      </c>
      <c r="B705" s="6" t="s">
        <v>185</v>
      </c>
      <c r="C705" s="6">
        <v>1445</v>
      </c>
      <c r="D705" s="6" t="s">
        <v>186</v>
      </c>
      <c r="E705" s="8"/>
      <c r="F705" s="8">
        <v>181000</v>
      </c>
      <c r="G705" s="11">
        <f t="shared" ref="G705:G725" si="12">G704+E705-F705</f>
        <v>47873.699999999255</v>
      </c>
    </row>
    <row r="706" spans="1:7">
      <c r="A706" s="10">
        <v>40568</v>
      </c>
      <c r="B706" s="6" t="s">
        <v>214</v>
      </c>
      <c r="C706" s="6"/>
      <c r="D706" s="6"/>
      <c r="E706" s="8">
        <v>5163725.8</v>
      </c>
      <c r="F706" s="8"/>
      <c r="G706" s="11">
        <f t="shared" si="12"/>
        <v>5211599.4999999991</v>
      </c>
    </row>
    <row r="707" spans="1:7">
      <c r="A707" s="10">
        <v>40569</v>
      </c>
      <c r="B707" s="6" t="s">
        <v>187</v>
      </c>
      <c r="C707" s="6">
        <v>1446</v>
      </c>
      <c r="D707" s="6" t="s">
        <v>188</v>
      </c>
      <c r="E707" s="8"/>
      <c r="F707" s="8">
        <v>166490</v>
      </c>
      <c r="G707" s="11">
        <f t="shared" si="12"/>
        <v>5045109.4999999991</v>
      </c>
    </row>
    <row r="708" spans="1:7">
      <c r="A708" s="10">
        <v>40569</v>
      </c>
      <c r="B708" s="6" t="s">
        <v>189</v>
      </c>
      <c r="C708" s="6">
        <v>1447</v>
      </c>
      <c r="D708" s="6" t="s">
        <v>190</v>
      </c>
      <c r="E708" s="8"/>
      <c r="F708" s="8">
        <v>630000</v>
      </c>
      <c r="G708" s="11">
        <f t="shared" si="12"/>
        <v>4415109.4999999991</v>
      </c>
    </row>
    <row r="709" spans="1:7">
      <c r="A709" s="10">
        <v>40569</v>
      </c>
      <c r="B709" s="6" t="s">
        <v>191</v>
      </c>
      <c r="C709" s="6">
        <v>1448</v>
      </c>
      <c r="D709" s="6" t="s">
        <v>192</v>
      </c>
      <c r="E709" s="8"/>
      <c r="F709" s="8">
        <v>926400</v>
      </c>
      <c r="G709" s="11">
        <f t="shared" si="12"/>
        <v>3488709.4999999991</v>
      </c>
    </row>
    <row r="710" spans="1:7">
      <c r="A710" s="10">
        <v>40569</v>
      </c>
      <c r="B710" s="6" t="s">
        <v>193</v>
      </c>
      <c r="C710" s="6">
        <v>1449</v>
      </c>
      <c r="D710" s="6" t="s">
        <v>194</v>
      </c>
      <c r="E710" s="8"/>
      <c r="F710" s="8">
        <v>1216870</v>
      </c>
      <c r="G710" s="11">
        <f t="shared" si="12"/>
        <v>2271839.4999999991</v>
      </c>
    </row>
    <row r="711" spans="1:7">
      <c r="A711" s="10">
        <v>40569</v>
      </c>
      <c r="B711" s="6" t="s">
        <v>195</v>
      </c>
      <c r="C711" s="6">
        <v>1450</v>
      </c>
      <c r="D711" s="6" t="s">
        <v>196</v>
      </c>
      <c r="E711" s="8"/>
      <c r="F711" s="8">
        <v>500000</v>
      </c>
      <c r="G711" s="11">
        <f t="shared" si="12"/>
        <v>1771839.4999999991</v>
      </c>
    </row>
    <row r="712" spans="1:7">
      <c r="A712" s="10">
        <v>40569</v>
      </c>
      <c r="B712" s="6" t="s">
        <v>195</v>
      </c>
      <c r="C712" s="6">
        <v>1451</v>
      </c>
      <c r="D712" s="6" t="s">
        <v>197</v>
      </c>
      <c r="E712" s="8"/>
      <c r="F712" s="8">
        <v>500000</v>
      </c>
      <c r="G712" s="11">
        <f t="shared" si="12"/>
        <v>1271839.4999999991</v>
      </c>
    </row>
    <row r="713" spans="1:7">
      <c r="A713" s="10">
        <v>40569</v>
      </c>
      <c r="B713" s="6" t="s">
        <v>198</v>
      </c>
      <c r="C713" s="6">
        <v>1452</v>
      </c>
      <c r="D713" s="6" t="s">
        <v>199</v>
      </c>
      <c r="E713" s="8"/>
      <c r="F713" s="8">
        <v>500000</v>
      </c>
      <c r="G713" s="11">
        <f t="shared" si="12"/>
        <v>771839.49999999907</v>
      </c>
    </row>
    <row r="714" spans="1:7">
      <c r="A714" s="10">
        <v>40574</v>
      </c>
      <c r="B714" s="6" t="s">
        <v>200</v>
      </c>
      <c r="C714" s="6">
        <v>0</v>
      </c>
      <c r="D714" s="6" t="s">
        <v>201</v>
      </c>
      <c r="E714" s="8"/>
      <c r="F714" s="8">
        <v>724</v>
      </c>
      <c r="G714" s="11">
        <f t="shared" si="12"/>
        <v>771115.49999999907</v>
      </c>
    </row>
    <row r="715" spans="1:7">
      <c r="A715" s="10">
        <v>40574</v>
      </c>
      <c r="B715" s="6" t="s">
        <v>200</v>
      </c>
      <c r="C715" s="6">
        <v>0</v>
      </c>
      <c r="D715" s="6" t="s">
        <v>202</v>
      </c>
      <c r="E715" s="8"/>
      <c r="F715" s="8">
        <v>2000</v>
      </c>
      <c r="G715" s="11">
        <f t="shared" si="12"/>
        <v>769115.49999999907</v>
      </c>
    </row>
    <row r="716" spans="1:7">
      <c r="A716" s="10">
        <v>40574</v>
      </c>
      <c r="B716" s="6" t="s">
        <v>200</v>
      </c>
      <c r="C716" s="6">
        <v>0</v>
      </c>
      <c r="D716" s="6" t="s">
        <v>203</v>
      </c>
      <c r="E716" s="8"/>
      <c r="F716" s="8">
        <v>2520</v>
      </c>
      <c r="G716" s="11">
        <f t="shared" si="12"/>
        <v>766595.49999999907</v>
      </c>
    </row>
    <row r="717" spans="1:7">
      <c r="A717" s="10">
        <v>40574</v>
      </c>
      <c r="B717" s="6" t="s">
        <v>200</v>
      </c>
      <c r="C717" s="6">
        <v>0</v>
      </c>
      <c r="D717" s="6" t="s">
        <v>204</v>
      </c>
      <c r="E717" s="8"/>
      <c r="F717" s="8">
        <v>4867</v>
      </c>
      <c r="G717" s="11">
        <f t="shared" si="12"/>
        <v>761728.49999999907</v>
      </c>
    </row>
    <row r="718" spans="1:7">
      <c r="A718" s="10">
        <v>40574</v>
      </c>
      <c r="B718" s="6" t="s">
        <v>200</v>
      </c>
      <c r="C718" s="6">
        <v>0</v>
      </c>
      <c r="D718" s="6" t="s">
        <v>205</v>
      </c>
      <c r="E718" s="8"/>
      <c r="F718" s="8">
        <v>2000</v>
      </c>
      <c r="G718" s="11">
        <f t="shared" si="12"/>
        <v>759728.49999999907</v>
      </c>
    </row>
    <row r="719" spans="1:7">
      <c r="A719" s="10">
        <v>40574</v>
      </c>
      <c r="B719" s="6" t="s">
        <v>200</v>
      </c>
      <c r="C719" s="6">
        <v>0</v>
      </c>
      <c r="D719" s="6" t="s">
        <v>206</v>
      </c>
      <c r="E719" s="8"/>
      <c r="F719" s="8">
        <v>2000</v>
      </c>
      <c r="G719" s="11">
        <f t="shared" si="12"/>
        <v>757728.49999999907</v>
      </c>
    </row>
    <row r="720" spans="1:7">
      <c r="A720" s="10">
        <v>40574</v>
      </c>
      <c r="B720" s="6" t="s">
        <v>200</v>
      </c>
      <c r="C720" s="6">
        <v>0</v>
      </c>
      <c r="D720" s="6" t="s">
        <v>207</v>
      </c>
      <c r="E720" s="8"/>
      <c r="F720" s="8">
        <v>3706</v>
      </c>
      <c r="G720" s="11">
        <f t="shared" si="12"/>
        <v>754022.49999999907</v>
      </c>
    </row>
    <row r="721" spans="1:7">
      <c r="A721" s="10">
        <v>40574</v>
      </c>
      <c r="B721" s="6" t="s">
        <v>200</v>
      </c>
      <c r="C721" s="6">
        <v>0</v>
      </c>
      <c r="D721" s="6" t="s">
        <v>208</v>
      </c>
      <c r="E721" s="8"/>
      <c r="F721" s="8">
        <v>666</v>
      </c>
      <c r="G721" s="11">
        <f t="shared" si="12"/>
        <v>753356.49999999907</v>
      </c>
    </row>
    <row r="722" spans="1:7">
      <c r="A722" s="10">
        <v>40574</v>
      </c>
      <c r="B722" s="6" t="s">
        <v>200</v>
      </c>
      <c r="C722" s="6">
        <v>0</v>
      </c>
      <c r="D722" s="6" t="s">
        <v>209</v>
      </c>
      <c r="E722" s="8"/>
      <c r="F722" s="8">
        <v>90</v>
      </c>
      <c r="G722" s="11">
        <f t="shared" si="12"/>
        <v>753266.49999999907</v>
      </c>
    </row>
    <row r="723" spans="1:7">
      <c r="A723" s="10">
        <v>40574</v>
      </c>
      <c r="B723" s="6" t="s">
        <v>200</v>
      </c>
      <c r="C723" s="6">
        <v>0</v>
      </c>
      <c r="D723" s="6" t="s">
        <v>210</v>
      </c>
      <c r="E723" s="8"/>
      <c r="F723" s="8">
        <v>14</v>
      </c>
      <c r="G723" s="11">
        <f t="shared" si="12"/>
        <v>753252.49999999907</v>
      </c>
    </row>
    <row r="724" spans="1:7">
      <c r="A724" s="10">
        <v>40574</v>
      </c>
      <c r="B724" s="6" t="s">
        <v>200</v>
      </c>
      <c r="C724" s="6">
        <v>0</v>
      </c>
      <c r="D724" s="6" t="s">
        <v>211</v>
      </c>
      <c r="E724" s="8"/>
      <c r="F724" s="8">
        <v>3600</v>
      </c>
      <c r="G724" s="11">
        <f t="shared" si="12"/>
        <v>749652.49999999907</v>
      </c>
    </row>
    <row r="725" spans="1:7">
      <c r="A725" s="10">
        <v>40574</v>
      </c>
      <c r="B725" s="6" t="s">
        <v>200</v>
      </c>
      <c r="C725" s="6">
        <v>0</v>
      </c>
      <c r="D725" s="6" t="s">
        <v>212</v>
      </c>
      <c r="E725" s="8"/>
      <c r="F725" s="8">
        <v>22500</v>
      </c>
      <c r="G725" s="11">
        <f t="shared" si="12"/>
        <v>727152.49999999907</v>
      </c>
    </row>
    <row r="726" spans="1:7">
      <c r="A726" s="6"/>
      <c r="B726" s="12" t="s">
        <v>182</v>
      </c>
      <c r="C726" s="12"/>
      <c r="D726" s="12"/>
      <c r="E726" s="9">
        <f>SUM(E703:E725)</f>
        <v>5313725.8</v>
      </c>
      <c r="F726" s="9">
        <f>SUM(F703:F725)</f>
        <v>4665447</v>
      </c>
      <c r="G726" s="9">
        <f>G703+E726-F726</f>
        <v>727152.49999999907</v>
      </c>
    </row>
    <row r="728" spans="1:7">
      <c r="F728" s="13"/>
    </row>
    <row r="729" spans="1:7">
      <c r="B729" s="1"/>
      <c r="C729" s="1"/>
      <c r="D729" s="1"/>
      <c r="E729" s="1"/>
    </row>
    <row r="730" spans="1:7">
      <c r="B730" s="1"/>
      <c r="C730" s="1"/>
      <c r="D730" s="1"/>
      <c r="E730" s="1"/>
    </row>
    <row r="739" spans="1:7">
      <c r="B739" s="1" t="s">
        <v>28</v>
      </c>
      <c r="C739" s="1"/>
      <c r="D739" s="1"/>
      <c r="E739" s="1" t="s">
        <v>29</v>
      </c>
    </row>
    <row r="740" spans="1:7">
      <c r="B740" s="1" t="s">
        <v>30</v>
      </c>
      <c r="C740" s="1"/>
      <c r="D740" s="1"/>
      <c r="E740" s="1" t="s">
        <v>31</v>
      </c>
    </row>
    <row r="742" spans="1:7" ht="18.75">
      <c r="A742" s="126" t="s">
        <v>0</v>
      </c>
      <c r="B742" s="126"/>
      <c r="C742" s="126"/>
      <c r="D742" s="126"/>
      <c r="E742" s="126"/>
      <c r="F742" s="126"/>
      <c r="G742" s="126"/>
    </row>
    <row r="743" spans="1:7" ht="15.75">
      <c r="A743" s="127" t="s">
        <v>1</v>
      </c>
      <c r="B743" s="127"/>
      <c r="C743" s="127"/>
      <c r="D743" s="127"/>
      <c r="E743" s="127"/>
      <c r="F743" s="127"/>
      <c r="G743" s="127"/>
    </row>
    <row r="744" spans="1:7" ht="15.75">
      <c r="A744" s="127" t="s">
        <v>2</v>
      </c>
      <c r="B744" s="127"/>
      <c r="C744" s="127"/>
      <c r="D744" s="127"/>
      <c r="E744" s="127"/>
      <c r="F744" s="127"/>
      <c r="G744" s="127"/>
    </row>
    <row r="745" spans="1:7" ht="15.75">
      <c r="A745" s="127" t="s">
        <v>3</v>
      </c>
      <c r="B745" s="127"/>
      <c r="C745" s="127"/>
      <c r="D745" s="127"/>
      <c r="E745" s="127"/>
      <c r="F745" s="127"/>
      <c r="G745" s="127"/>
    </row>
    <row r="746" spans="1:7" ht="15.75">
      <c r="A746" s="128">
        <v>40575</v>
      </c>
      <c r="B746" s="127"/>
      <c r="C746" s="127"/>
      <c r="D746" s="127"/>
      <c r="E746" s="127"/>
      <c r="F746" s="127"/>
      <c r="G746" s="127"/>
    </row>
    <row r="747" spans="1:7" ht="15.75">
      <c r="A747" s="128" t="s">
        <v>278</v>
      </c>
      <c r="B747" s="127"/>
      <c r="C747" s="127"/>
      <c r="D747" s="127"/>
      <c r="E747" s="127"/>
      <c r="F747" s="127"/>
      <c r="G747" s="127"/>
    </row>
    <row r="748" spans="1:7" ht="15.75">
      <c r="A748" s="4" t="s">
        <v>4</v>
      </c>
      <c r="B748" s="5" t="s">
        <v>5</v>
      </c>
      <c r="C748" s="5" t="s">
        <v>183</v>
      </c>
      <c r="D748" s="5" t="s">
        <v>184</v>
      </c>
      <c r="E748" s="5" t="s">
        <v>6</v>
      </c>
      <c r="F748" s="5" t="s">
        <v>7</v>
      </c>
      <c r="G748" s="5" t="s">
        <v>8</v>
      </c>
    </row>
    <row r="749" spans="1:7">
      <c r="A749" s="6"/>
      <c r="B749" s="12" t="s">
        <v>181</v>
      </c>
      <c r="C749" s="7"/>
      <c r="D749" s="28"/>
      <c r="E749" s="8"/>
      <c r="F749" s="8"/>
      <c r="G749" s="9">
        <f>G726</f>
        <v>727152.49999999907</v>
      </c>
    </row>
    <row r="750" spans="1:7">
      <c r="A750" s="15">
        <v>40581</v>
      </c>
      <c r="B750" s="18" t="s">
        <v>215</v>
      </c>
      <c r="C750" s="20">
        <v>1453</v>
      </c>
      <c r="D750" s="23" t="s">
        <v>231</v>
      </c>
      <c r="E750" s="8"/>
      <c r="F750" s="25">
        <v>227000</v>
      </c>
      <c r="G750" s="11">
        <f>G749+E750-F750</f>
        <v>500152.49999999907</v>
      </c>
    </row>
    <row r="751" spans="1:7">
      <c r="A751" s="15">
        <v>40590</v>
      </c>
      <c r="B751" s="6" t="s">
        <v>213</v>
      </c>
      <c r="C751" s="20"/>
      <c r="D751" s="22"/>
      <c r="E751" s="8">
        <v>300000</v>
      </c>
      <c r="F751" s="25"/>
      <c r="G751" s="11">
        <f t="shared" ref="G751:G786" si="13">G750+E751-F751</f>
        <v>800152.49999999907</v>
      </c>
    </row>
    <row r="752" spans="1:7">
      <c r="A752" s="16">
        <v>40590</v>
      </c>
      <c r="B752" s="19" t="s">
        <v>187</v>
      </c>
      <c r="C752" s="21">
        <v>1454</v>
      </c>
      <c r="D752" s="22" t="s">
        <v>232</v>
      </c>
      <c r="E752" s="8"/>
      <c r="F752" s="26">
        <v>217510</v>
      </c>
      <c r="G752" s="11">
        <f t="shared" si="13"/>
        <v>582642.49999999907</v>
      </c>
    </row>
    <row r="753" spans="1:7">
      <c r="A753" s="16">
        <v>40591</v>
      </c>
      <c r="B753" s="6" t="s">
        <v>214</v>
      </c>
      <c r="C753" s="21"/>
      <c r="D753" s="22"/>
      <c r="E753" s="8">
        <v>56000000</v>
      </c>
      <c r="F753" s="26"/>
      <c r="G753" s="11">
        <f t="shared" si="13"/>
        <v>56582642.5</v>
      </c>
    </row>
    <row r="754" spans="1:7">
      <c r="A754" s="16">
        <v>40592</v>
      </c>
      <c r="B754" s="19" t="s">
        <v>216</v>
      </c>
      <c r="C754" s="21">
        <v>1455</v>
      </c>
      <c r="D754" s="22" t="s">
        <v>233</v>
      </c>
      <c r="E754" s="8"/>
      <c r="F754" s="26">
        <v>2981850</v>
      </c>
      <c r="G754" s="11">
        <f t="shared" si="13"/>
        <v>53600792.5</v>
      </c>
    </row>
    <row r="755" spans="1:7">
      <c r="A755" s="16">
        <v>40592</v>
      </c>
      <c r="B755" s="19" t="s">
        <v>217</v>
      </c>
      <c r="C755" s="21">
        <v>1456</v>
      </c>
      <c r="D755" s="22" t="s">
        <v>234</v>
      </c>
      <c r="E755" s="8"/>
      <c r="F755" s="26">
        <v>525000</v>
      </c>
      <c r="G755" s="11">
        <f t="shared" si="13"/>
        <v>53075792.5</v>
      </c>
    </row>
    <row r="756" spans="1:7">
      <c r="A756" s="16">
        <v>40592</v>
      </c>
      <c r="B756" s="19" t="s">
        <v>198</v>
      </c>
      <c r="C756" s="21">
        <v>1457</v>
      </c>
      <c r="D756" s="22" t="s">
        <v>235</v>
      </c>
      <c r="E756" s="8"/>
      <c r="F756" s="26">
        <v>1500000</v>
      </c>
      <c r="G756" s="11">
        <f t="shared" si="13"/>
        <v>51575792.5</v>
      </c>
    </row>
    <row r="757" spans="1:7">
      <c r="A757" s="16">
        <v>40592</v>
      </c>
      <c r="B757" s="19" t="s">
        <v>218</v>
      </c>
      <c r="C757" s="21">
        <v>1458</v>
      </c>
      <c r="D757" s="22" t="s">
        <v>236</v>
      </c>
      <c r="E757" s="8"/>
      <c r="F757" s="26">
        <v>1330500</v>
      </c>
      <c r="G757" s="11">
        <f t="shared" si="13"/>
        <v>50245292.5</v>
      </c>
    </row>
    <row r="758" spans="1:7">
      <c r="A758" s="16">
        <v>40592</v>
      </c>
      <c r="B758" s="19" t="s">
        <v>195</v>
      </c>
      <c r="C758" s="21">
        <v>1459</v>
      </c>
      <c r="D758" s="22" t="s">
        <v>237</v>
      </c>
      <c r="E758" s="8"/>
      <c r="F758" s="26">
        <v>1830000</v>
      </c>
      <c r="G758" s="11">
        <f t="shared" si="13"/>
        <v>48415292.5</v>
      </c>
    </row>
    <row r="759" spans="1:7">
      <c r="A759" s="16">
        <v>40592</v>
      </c>
      <c r="B759" s="19" t="s">
        <v>193</v>
      </c>
      <c r="C759" s="21">
        <v>1460</v>
      </c>
      <c r="D759" s="22" t="s">
        <v>238</v>
      </c>
      <c r="E759" s="8"/>
      <c r="F759" s="26">
        <v>678000</v>
      </c>
      <c r="G759" s="11">
        <f t="shared" si="13"/>
        <v>47737292.5</v>
      </c>
    </row>
    <row r="760" spans="1:7">
      <c r="A760" s="16">
        <v>40595</v>
      </c>
      <c r="B760" s="19" t="s">
        <v>185</v>
      </c>
      <c r="C760" s="21">
        <v>1461</v>
      </c>
      <c r="D760" s="22" t="s">
        <v>239</v>
      </c>
      <c r="E760" s="8"/>
      <c r="F760" s="26">
        <v>104000</v>
      </c>
      <c r="G760" s="11">
        <f t="shared" si="13"/>
        <v>47633292.5</v>
      </c>
    </row>
    <row r="761" spans="1:7">
      <c r="A761" s="16">
        <v>40595</v>
      </c>
      <c r="B761" s="19" t="s">
        <v>219</v>
      </c>
      <c r="C761" s="21">
        <v>1462</v>
      </c>
      <c r="D761" s="22" t="s">
        <v>240</v>
      </c>
      <c r="E761" s="8"/>
      <c r="F761" s="26">
        <v>200000</v>
      </c>
      <c r="G761" s="11">
        <f t="shared" si="13"/>
        <v>47433292.5</v>
      </c>
    </row>
    <row r="762" spans="1:7">
      <c r="A762" s="17">
        <v>40596</v>
      </c>
      <c r="B762" s="19" t="s">
        <v>220</v>
      </c>
      <c r="C762" s="21">
        <v>1463</v>
      </c>
      <c r="D762" s="23" t="s">
        <v>241</v>
      </c>
      <c r="E762" s="8"/>
      <c r="F762" s="26">
        <v>678000</v>
      </c>
      <c r="G762" s="11">
        <f t="shared" si="13"/>
        <v>46755292.5</v>
      </c>
    </row>
    <row r="763" spans="1:7">
      <c r="A763" s="17">
        <v>40596</v>
      </c>
      <c r="B763" s="19" t="s">
        <v>221</v>
      </c>
      <c r="C763" s="21">
        <v>1464</v>
      </c>
      <c r="D763" s="23" t="s">
        <v>242</v>
      </c>
      <c r="E763" s="8"/>
      <c r="F763" s="26">
        <v>723750</v>
      </c>
      <c r="G763" s="11">
        <f t="shared" si="13"/>
        <v>46031542.5</v>
      </c>
    </row>
    <row r="764" spans="1:7">
      <c r="A764" s="17">
        <v>40596</v>
      </c>
      <c r="B764" s="19" t="s">
        <v>222</v>
      </c>
      <c r="C764" s="21">
        <v>1465</v>
      </c>
      <c r="D764" s="23" t="s">
        <v>243</v>
      </c>
      <c r="E764" s="8"/>
      <c r="F764" s="26">
        <v>100000</v>
      </c>
      <c r="G764" s="11">
        <f t="shared" si="13"/>
        <v>45931542.5</v>
      </c>
    </row>
    <row r="765" spans="1:7">
      <c r="A765" s="16">
        <v>40597</v>
      </c>
      <c r="B765" s="19" t="s">
        <v>195</v>
      </c>
      <c r="C765" s="21">
        <v>1466</v>
      </c>
      <c r="D765" s="23" t="s">
        <v>244</v>
      </c>
      <c r="E765" s="8"/>
      <c r="F765" s="26">
        <v>2000000</v>
      </c>
      <c r="G765" s="11">
        <f t="shared" si="13"/>
        <v>43931542.5</v>
      </c>
    </row>
    <row r="766" spans="1:7">
      <c r="A766" s="16">
        <v>40597</v>
      </c>
      <c r="B766" s="19" t="s">
        <v>218</v>
      </c>
      <c r="C766" s="21">
        <v>1467</v>
      </c>
      <c r="D766" s="23" t="s">
        <v>245</v>
      </c>
      <c r="E766" s="8"/>
      <c r="F766" s="26">
        <v>1543035</v>
      </c>
      <c r="G766" s="11">
        <f t="shared" si="13"/>
        <v>42388507.5</v>
      </c>
    </row>
    <row r="767" spans="1:7">
      <c r="A767" s="16">
        <v>40597</v>
      </c>
      <c r="B767" s="19" t="s">
        <v>223</v>
      </c>
      <c r="C767" s="21">
        <v>1468</v>
      </c>
      <c r="D767" s="23" t="s">
        <v>246</v>
      </c>
      <c r="E767" s="8"/>
      <c r="F767" s="26">
        <v>856920</v>
      </c>
      <c r="G767" s="11">
        <f t="shared" si="13"/>
        <v>41531587.5</v>
      </c>
    </row>
    <row r="768" spans="1:7">
      <c r="A768" s="16">
        <v>40597</v>
      </c>
      <c r="B768" s="18" t="s">
        <v>193</v>
      </c>
      <c r="C768" s="20">
        <v>1469</v>
      </c>
      <c r="D768" s="24" t="s">
        <v>247</v>
      </c>
      <c r="E768" s="8"/>
      <c r="F768" s="27">
        <v>4000000</v>
      </c>
      <c r="G768" s="11">
        <f t="shared" si="13"/>
        <v>37531587.5</v>
      </c>
    </row>
    <row r="769" spans="1:7">
      <c r="A769" s="16">
        <v>40597</v>
      </c>
      <c r="B769" s="19" t="s">
        <v>224</v>
      </c>
      <c r="C769" s="21">
        <v>1470</v>
      </c>
      <c r="D769" s="23" t="s">
        <v>248</v>
      </c>
      <c r="E769" s="8"/>
      <c r="F769" s="26">
        <v>249400</v>
      </c>
      <c r="G769" s="11">
        <f t="shared" si="13"/>
        <v>37282187.5</v>
      </c>
    </row>
    <row r="770" spans="1:7">
      <c r="A770" s="16">
        <v>40598</v>
      </c>
      <c r="B770" s="19" t="s">
        <v>225</v>
      </c>
      <c r="C770" s="21">
        <v>1472</v>
      </c>
      <c r="D770" s="23" t="s">
        <v>249</v>
      </c>
      <c r="E770" s="8"/>
      <c r="F770" s="26">
        <v>2076828</v>
      </c>
      <c r="G770" s="11">
        <f>G769+E770-F770</f>
        <v>35205359.5</v>
      </c>
    </row>
    <row r="771" spans="1:7">
      <c r="A771" s="16">
        <v>40598</v>
      </c>
      <c r="B771" s="19" t="s">
        <v>226</v>
      </c>
      <c r="C771" s="21">
        <v>1473</v>
      </c>
      <c r="D771" s="23" t="s">
        <v>250</v>
      </c>
      <c r="E771" s="8"/>
      <c r="F771" s="26">
        <v>630000</v>
      </c>
      <c r="G771" s="11">
        <f t="shared" si="13"/>
        <v>34575359.5</v>
      </c>
    </row>
    <row r="772" spans="1:7">
      <c r="A772" s="16">
        <v>40599</v>
      </c>
      <c r="B772" s="19" t="s">
        <v>227</v>
      </c>
      <c r="C772" s="21">
        <v>1474</v>
      </c>
      <c r="D772" s="23" t="s">
        <v>251</v>
      </c>
      <c r="E772" s="8"/>
      <c r="F772" s="26">
        <v>4074616</v>
      </c>
      <c r="G772" s="11">
        <f t="shared" si="13"/>
        <v>30500743.5</v>
      </c>
    </row>
    <row r="773" spans="1:7">
      <c r="A773" s="16">
        <v>40599</v>
      </c>
      <c r="B773" s="19" t="s">
        <v>219</v>
      </c>
      <c r="C773" s="21">
        <v>1475</v>
      </c>
      <c r="D773" s="23" t="s">
        <v>252</v>
      </c>
      <c r="E773" s="8"/>
      <c r="F773" s="26">
        <v>2600000</v>
      </c>
      <c r="G773" s="11">
        <f t="shared" si="13"/>
        <v>27900743.5</v>
      </c>
    </row>
    <row r="774" spans="1:7">
      <c r="A774" s="16">
        <v>40599</v>
      </c>
      <c r="B774" s="19" t="s">
        <v>228</v>
      </c>
      <c r="C774" s="21">
        <v>1476</v>
      </c>
      <c r="D774" s="23" t="s">
        <v>253</v>
      </c>
      <c r="E774" s="8"/>
      <c r="F774" s="26">
        <v>970790</v>
      </c>
      <c r="G774" s="11">
        <f t="shared" si="13"/>
        <v>26929953.5</v>
      </c>
    </row>
    <row r="775" spans="1:7">
      <c r="A775" s="16">
        <v>40602</v>
      </c>
      <c r="B775" s="19" t="s">
        <v>229</v>
      </c>
      <c r="C775" s="21">
        <v>0</v>
      </c>
      <c r="D775" s="23" t="s">
        <v>254</v>
      </c>
      <c r="E775" s="8"/>
      <c r="F775" s="26">
        <v>908</v>
      </c>
      <c r="G775" s="11">
        <f t="shared" si="13"/>
        <v>26929045.5</v>
      </c>
    </row>
    <row r="776" spans="1:7">
      <c r="A776" s="16">
        <v>40602</v>
      </c>
      <c r="B776" s="19" t="s">
        <v>229</v>
      </c>
      <c r="C776" s="21">
        <v>0</v>
      </c>
      <c r="D776" s="23" t="s">
        <v>255</v>
      </c>
      <c r="E776" s="8"/>
      <c r="F776" s="26">
        <v>870</v>
      </c>
      <c r="G776" s="11">
        <f t="shared" si="13"/>
        <v>26928175.5</v>
      </c>
    </row>
    <row r="777" spans="1:7">
      <c r="A777" s="16">
        <v>40602</v>
      </c>
      <c r="B777" s="19" t="s">
        <v>229</v>
      </c>
      <c r="C777" s="21">
        <v>0</v>
      </c>
      <c r="D777" s="23" t="s">
        <v>256</v>
      </c>
      <c r="E777" s="8"/>
      <c r="F777" s="26">
        <v>11927</v>
      </c>
      <c r="G777" s="11">
        <f t="shared" si="13"/>
        <v>26916248.5</v>
      </c>
    </row>
    <row r="778" spans="1:7">
      <c r="A778" s="16">
        <v>40602</v>
      </c>
      <c r="B778" s="19" t="s">
        <v>229</v>
      </c>
      <c r="C778" s="21">
        <v>0</v>
      </c>
      <c r="D778" s="23" t="s">
        <v>257</v>
      </c>
      <c r="E778" s="8"/>
      <c r="F778" s="26">
        <v>2100</v>
      </c>
      <c r="G778" s="11">
        <f t="shared" si="13"/>
        <v>26914148.5</v>
      </c>
    </row>
    <row r="779" spans="1:7">
      <c r="A779" s="16">
        <v>40602</v>
      </c>
      <c r="B779" s="19" t="s">
        <v>229</v>
      </c>
      <c r="C779" s="21">
        <v>0</v>
      </c>
      <c r="D779" s="23" t="s">
        <v>258</v>
      </c>
      <c r="E779" s="8"/>
      <c r="F779" s="26">
        <v>2712</v>
      </c>
      <c r="G779" s="11">
        <f t="shared" si="13"/>
        <v>26911436.5</v>
      </c>
    </row>
    <row r="780" spans="1:7">
      <c r="A780" s="16">
        <v>40602</v>
      </c>
      <c r="B780" s="19" t="s">
        <v>229</v>
      </c>
      <c r="C780" s="21">
        <v>0</v>
      </c>
      <c r="D780" s="23" t="s">
        <v>259</v>
      </c>
      <c r="E780" s="8"/>
      <c r="F780" s="8">
        <v>416</v>
      </c>
      <c r="G780" s="11">
        <f t="shared" si="13"/>
        <v>26911020.5</v>
      </c>
    </row>
    <row r="781" spans="1:7">
      <c r="A781" s="16">
        <v>40602</v>
      </c>
      <c r="B781" s="19" t="s">
        <v>229</v>
      </c>
      <c r="C781" s="21">
        <v>0</v>
      </c>
      <c r="D781" s="23" t="s">
        <v>260</v>
      </c>
      <c r="E781" s="8"/>
      <c r="F781" s="8">
        <v>5322</v>
      </c>
      <c r="G781" s="11">
        <f t="shared" si="13"/>
        <v>26905698.5</v>
      </c>
    </row>
    <row r="782" spans="1:7">
      <c r="A782" s="16">
        <v>40602</v>
      </c>
      <c r="B782" s="19" t="s">
        <v>229</v>
      </c>
      <c r="C782" s="21">
        <v>0</v>
      </c>
      <c r="D782" s="23" t="s">
        <v>261</v>
      </c>
      <c r="E782" s="8"/>
      <c r="F782" s="8">
        <v>6000</v>
      </c>
      <c r="G782" s="11">
        <f t="shared" si="13"/>
        <v>26899698.5</v>
      </c>
    </row>
    <row r="783" spans="1:7">
      <c r="A783" s="16">
        <v>40602</v>
      </c>
      <c r="B783" s="19" t="s">
        <v>229</v>
      </c>
      <c r="C783" s="21">
        <v>0</v>
      </c>
      <c r="D783" s="23" t="s">
        <v>262</v>
      </c>
      <c r="E783" s="8"/>
      <c r="F783" s="8">
        <v>7320</v>
      </c>
      <c r="G783" s="11">
        <f t="shared" si="13"/>
        <v>26892378.5</v>
      </c>
    </row>
    <row r="784" spans="1:7">
      <c r="A784" s="16">
        <v>40602</v>
      </c>
      <c r="B784" s="19" t="s">
        <v>229</v>
      </c>
      <c r="C784" s="21">
        <v>0</v>
      </c>
      <c r="D784" s="23" t="s">
        <v>263</v>
      </c>
      <c r="E784" s="8"/>
      <c r="F784" s="8">
        <v>800</v>
      </c>
      <c r="G784" s="11">
        <f t="shared" si="13"/>
        <v>26891578.5</v>
      </c>
    </row>
    <row r="785" spans="1:7">
      <c r="A785" s="16">
        <v>40602</v>
      </c>
      <c r="B785" s="19" t="s">
        <v>229</v>
      </c>
      <c r="C785" s="21">
        <v>0</v>
      </c>
      <c r="D785" s="23" t="s">
        <v>264</v>
      </c>
      <c r="E785" s="8"/>
      <c r="F785" s="8">
        <v>2712</v>
      </c>
      <c r="G785" s="11">
        <f t="shared" si="13"/>
        <v>26888866.5</v>
      </c>
    </row>
    <row r="786" spans="1:7">
      <c r="A786" s="16">
        <v>40602</v>
      </c>
      <c r="B786" s="19" t="s">
        <v>229</v>
      </c>
      <c r="C786" s="21">
        <v>0</v>
      </c>
      <c r="D786" s="23" t="s">
        <v>265</v>
      </c>
      <c r="E786" s="8"/>
      <c r="F786" s="8">
        <v>8000</v>
      </c>
      <c r="G786" s="11">
        <f t="shared" si="13"/>
        <v>26880866.5</v>
      </c>
    </row>
    <row r="787" spans="1:7">
      <c r="A787" s="16"/>
      <c r="B787" s="12" t="s">
        <v>182</v>
      </c>
      <c r="C787" s="12"/>
      <c r="D787" s="12"/>
      <c r="E787" s="9">
        <f>SUM(E749:E786)</f>
        <v>56300000</v>
      </c>
      <c r="F787" s="9">
        <f>SUM(F749:F786)</f>
        <v>30146286</v>
      </c>
      <c r="G787" s="9">
        <f>G749+E787-F787</f>
        <v>26880866.5</v>
      </c>
    </row>
    <row r="788" spans="1:7" ht="18.75">
      <c r="A788" s="126" t="s">
        <v>0</v>
      </c>
      <c r="B788" s="126"/>
      <c r="C788" s="126"/>
      <c r="D788" s="126"/>
      <c r="E788" s="126"/>
      <c r="F788" s="126"/>
      <c r="G788" s="126"/>
    </row>
    <row r="789" spans="1:7" ht="15.75">
      <c r="A789" s="127" t="s">
        <v>1</v>
      </c>
      <c r="B789" s="127"/>
      <c r="C789" s="127"/>
      <c r="D789" s="127"/>
      <c r="E789" s="127"/>
      <c r="F789" s="127"/>
      <c r="G789" s="127"/>
    </row>
    <row r="790" spans="1:7" ht="15.75">
      <c r="A790" s="127" t="s">
        <v>2</v>
      </c>
      <c r="B790" s="127"/>
      <c r="C790" s="127"/>
      <c r="D790" s="127"/>
      <c r="E790" s="127"/>
      <c r="F790" s="127"/>
      <c r="G790" s="127"/>
    </row>
    <row r="791" spans="1:7" ht="15.75">
      <c r="A791" s="127" t="s">
        <v>3</v>
      </c>
      <c r="B791" s="127"/>
      <c r="C791" s="127"/>
      <c r="D791" s="127"/>
      <c r="E791" s="127"/>
      <c r="F791" s="127"/>
      <c r="G791" s="127"/>
    </row>
    <row r="792" spans="1:7" ht="15.75">
      <c r="A792" s="128">
        <v>40575</v>
      </c>
      <c r="B792" s="127"/>
      <c r="C792" s="127"/>
      <c r="D792" s="127"/>
      <c r="E792" s="127"/>
      <c r="F792" s="127"/>
      <c r="G792" s="127"/>
    </row>
    <row r="793" spans="1:7" ht="15.75">
      <c r="A793" s="128" t="s">
        <v>279</v>
      </c>
      <c r="B793" s="127"/>
      <c r="C793" s="127"/>
      <c r="D793" s="127"/>
      <c r="E793" s="127"/>
      <c r="F793" s="127"/>
      <c r="G793" s="127"/>
    </row>
    <row r="794" spans="1:7" ht="15.75">
      <c r="A794" s="4" t="s">
        <v>4</v>
      </c>
      <c r="B794" s="5" t="s">
        <v>5</v>
      </c>
      <c r="C794" s="5" t="s">
        <v>183</v>
      </c>
      <c r="D794" s="5" t="s">
        <v>184</v>
      </c>
      <c r="E794" s="5" t="s">
        <v>6</v>
      </c>
      <c r="F794" s="5" t="s">
        <v>7</v>
      </c>
      <c r="G794" s="5" t="s">
        <v>8</v>
      </c>
    </row>
    <row r="795" spans="1:7">
      <c r="A795" s="6"/>
      <c r="B795" s="12" t="s">
        <v>181</v>
      </c>
      <c r="C795" s="7"/>
      <c r="D795" s="28"/>
      <c r="E795" s="9">
        <f>E787</f>
        <v>56300000</v>
      </c>
      <c r="F795" s="9">
        <f>F787</f>
        <v>30146286</v>
      </c>
      <c r="G795" s="9">
        <f>G787</f>
        <v>26880866.5</v>
      </c>
    </row>
    <row r="796" spans="1:7">
      <c r="A796" s="16">
        <v>40602</v>
      </c>
      <c r="B796" s="19" t="s">
        <v>229</v>
      </c>
      <c r="C796" s="21">
        <v>0</v>
      </c>
      <c r="D796" s="23" t="s">
        <v>266</v>
      </c>
      <c r="E796" s="8"/>
      <c r="F796" s="8">
        <v>6172</v>
      </c>
      <c r="G796" s="11">
        <f>G795+E796-F796</f>
        <v>26874694.5</v>
      </c>
    </row>
    <row r="797" spans="1:7">
      <c r="A797" s="16">
        <v>40602</v>
      </c>
      <c r="B797" s="19" t="s">
        <v>229</v>
      </c>
      <c r="C797" s="21">
        <v>0</v>
      </c>
      <c r="D797" s="23" t="s">
        <v>267</v>
      </c>
      <c r="E797" s="8"/>
      <c r="F797" s="8">
        <v>2895</v>
      </c>
      <c r="G797" s="11">
        <f t="shared" ref="G797:G807" si="14">G796+E797-F797</f>
        <v>26871799.5</v>
      </c>
    </row>
    <row r="798" spans="1:7">
      <c r="A798" s="16">
        <v>40602</v>
      </c>
      <c r="B798" s="19" t="s">
        <v>229</v>
      </c>
      <c r="C798" s="21">
        <v>0</v>
      </c>
      <c r="D798" s="23" t="s">
        <v>268</v>
      </c>
      <c r="E798" s="8"/>
      <c r="F798" s="8">
        <v>16000</v>
      </c>
      <c r="G798" s="11">
        <f t="shared" si="14"/>
        <v>26855799.5</v>
      </c>
    </row>
    <row r="799" spans="1:7">
      <c r="A799" s="16">
        <v>40602</v>
      </c>
      <c r="B799" s="19" t="s">
        <v>229</v>
      </c>
      <c r="C799" s="21">
        <v>0</v>
      </c>
      <c r="D799" s="23" t="s">
        <v>269</v>
      </c>
      <c r="E799" s="8"/>
      <c r="F799" s="8">
        <v>3428</v>
      </c>
      <c r="G799" s="11">
        <f t="shared" si="14"/>
        <v>26852371.5</v>
      </c>
    </row>
    <row r="800" spans="1:7">
      <c r="A800" s="16">
        <v>40602</v>
      </c>
      <c r="B800" s="19" t="s">
        <v>229</v>
      </c>
      <c r="C800" s="21">
        <v>0</v>
      </c>
      <c r="D800" s="23" t="s">
        <v>270</v>
      </c>
      <c r="E800" s="8"/>
      <c r="F800" s="8">
        <v>998</v>
      </c>
      <c r="G800" s="11">
        <f t="shared" si="14"/>
        <v>26851373.5</v>
      </c>
    </row>
    <row r="801" spans="1:7">
      <c r="A801" s="16">
        <v>40602</v>
      </c>
      <c r="B801" s="19" t="s">
        <v>230</v>
      </c>
      <c r="C801" s="21">
        <v>1477</v>
      </c>
      <c r="D801" s="23" t="s">
        <v>271</v>
      </c>
      <c r="E801" s="8"/>
      <c r="F801" s="8">
        <v>4390563</v>
      </c>
      <c r="G801" s="11">
        <f t="shared" si="14"/>
        <v>22460810.5</v>
      </c>
    </row>
    <row r="802" spans="1:7">
      <c r="A802" s="16">
        <v>40602</v>
      </c>
      <c r="B802" s="19" t="s">
        <v>229</v>
      </c>
      <c r="C802" s="21">
        <v>0</v>
      </c>
      <c r="D802" s="23" t="s">
        <v>272</v>
      </c>
      <c r="E802" s="8"/>
      <c r="F802" s="8">
        <v>8307</v>
      </c>
      <c r="G802" s="11">
        <f t="shared" si="14"/>
        <v>22452503.5</v>
      </c>
    </row>
    <row r="803" spans="1:7">
      <c r="A803" s="16">
        <v>40602</v>
      </c>
      <c r="B803" s="19" t="s">
        <v>229</v>
      </c>
      <c r="C803" s="21">
        <v>0</v>
      </c>
      <c r="D803" s="23" t="s">
        <v>273</v>
      </c>
      <c r="E803" s="8"/>
      <c r="F803" s="8">
        <v>2520</v>
      </c>
      <c r="G803" s="11">
        <f t="shared" si="14"/>
        <v>22449983.5</v>
      </c>
    </row>
    <row r="804" spans="1:7">
      <c r="A804" s="16">
        <v>40602</v>
      </c>
      <c r="B804" s="19" t="s">
        <v>229</v>
      </c>
      <c r="C804" s="21">
        <v>0</v>
      </c>
      <c r="D804" s="23" t="s">
        <v>274</v>
      </c>
      <c r="E804" s="8"/>
      <c r="F804" s="8">
        <v>90</v>
      </c>
      <c r="G804" s="11">
        <f t="shared" si="14"/>
        <v>22449893.5</v>
      </c>
    </row>
    <row r="805" spans="1:7">
      <c r="A805" s="16">
        <v>40602</v>
      </c>
      <c r="B805" s="19" t="s">
        <v>229</v>
      </c>
      <c r="C805" s="21">
        <v>0</v>
      </c>
      <c r="D805" s="23" t="s">
        <v>275</v>
      </c>
      <c r="E805" s="8"/>
      <c r="F805" s="8">
        <v>22500</v>
      </c>
      <c r="G805" s="11">
        <f t="shared" si="14"/>
        <v>22427393.5</v>
      </c>
    </row>
    <row r="806" spans="1:7">
      <c r="A806" s="16">
        <v>40602</v>
      </c>
      <c r="B806" s="19" t="s">
        <v>229</v>
      </c>
      <c r="C806" s="21">
        <v>0</v>
      </c>
      <c r="D806" s="23" t="s">
        <v>276</v>
      </c>
      <c r="E806" s="8"/>
      <c r="F806" s="8">
        <v>14</v>
      </c>
      <c r="G806" s="11">
        <f t="shared" si="14"/>
        <v>22427379.5</v>
      </c>
    </row>
    <row r="807" spans="1:7">
      <c r="A807" s="16">
        <v>40602</v>
      </c>
      <c r="B807" s="19" t="s">
        <v>229</v>
      </c>
      <c r="C807" s="21">
        <v>0</v>
      </c>
      <c r="D807" s="23" t="s">
        <v>277</v>
      </c>
      <c r="E807" s="8"/>
      <c r="F807" s="8">
        <v>51743</v>
      </c>
      <c r="G807" s="11">
        <f t="shared" si="14"/>
        <v>22375636.5</v>
      </c>
    </row>
    <row r="808" spans="1:7">
      <c r="A808" s="6"/>
      <c r="B808" s="12" t="s">
        <v>182</v>
      </c>
      <c r="C808" s="12"/>
      <c r="D808" s="12"/>
      <c r="E808" s="9">
        <f>SUM(E795:E807)</f>
        <v>56300000</v>
      </c>
      <c r="F808" s="9">
        <f>SUM(F795:F807)</f>
        <v>34651516</v>
      </c>
      <c r="G808" s="9">
        <f>G749+E808-F808</f>
        <v>22375636.5</v>
      </c>
    </row>
    <row r="810" spans="1:7">
      <c r="F810" s="13"/>
      <c r="G810" s="13"/>
    </row>
    <row r="811" spans="1:7">
      <c r="B811" s="1"/>
      <c r="C811" s="1"/>
      <c r="D811" s="1"/>
      <c r="E811" s="1"/>
      <c r="G811" s="13"/>
    </row>
    <row r="812" spans="1:7">
      <c r="B812" s="1"/>
      <c r="C812" s="1"/>
      <c r="D812" s="1"/>
      <c r="E812" s="1"/>
      <c r="G812" s="13"/>
    </row>
    <row r="821" spans="2:5">
      <c r="B821" s="1" t="s">
        <v>28</v>
      </c>
      <c r="C821" s="1"/>
      <c r="D821" s="1"/>
      <c r="E821" s="1" t="s">
        <v>29</v>
      </c>
    </row>
    <row r="822" spans="2:5">
      <c r="B822" s="1" t="s">
        <v>30</v>
      </c>
      <c r="C822" s="1"/>
      <c r="D822" s="1"/>
      <c r="E822" s="1" t="s">
        <v>31</v>
      </c>
    </row>
    <row r="834" spans="1:9" ht="18.75">
      <c r="A834" s="126" t="s">
        <v>0</v>
      </c>
      <c r="B834" s="126"/>
      <c r="C834" s="126"/>
      <c r="D834" s="126"/>
      <c r="E834" s="126"/>
      <c r="F834" s="126"/>
      <c r="G834" s="126"/>
    </row>
    <row r="835" spans="1:9" ht="15.75">
      <c r="A835" s="127" t="s">
        <v>1</v>
      </c>
      <c r="B835" s="127"/>
      <c r="C835" s="127"/>
      <c r="D835" s="127"/>
      <c r="E835" s="127"/>
      <c r="F835" s="127"/>
      <c r="G835" s="127"/>
    </row>
    <row r="836" spans="1:9" ht="15.75">
      <c r="A836" s="127" t="s">
        <v>2</v>
      </c>
      <c r="B836" s="127"/>
      <c r="C836" s="127"/>
      <c r="D836" s="127"/>
      <c r="E836" s="127"/>
      <c r="F836" s="127"/>
      <c r="G836" s="127"/>
    </row>
    <row r="837" spans="1:9" ht="15.75">
      <c r="A837" s="127" t="s">
        <v>3</v>
      </c>
      <c r="B837" s="127"/>
      <c r="C837" s="127"/>
      <c r="D837" s="127"/>
      <c r="E837" s="127"/>
      <c r="F837" s="127"/>
      <c r="G837" s="127"/>
    </row>
    <row r="838" spans="1:9" ht="15.75">
      <c r="A838" s="128">
        <v>40603</v>
      </c>
      <c r="B838" s="127"/>
      <c r="C838" s="127"/>
      <c r="D838" s="127"/>
      <c r="E838" s="127"/>
      <c r="F838" s="127"/>
      <c r="G838" s="127"/>
    </row>
    <row r="839" spans="1:9" ht="15.75">
      <c r="A839" s="128" t="s">
        <v>278</v>
      </c>
      <c r="B839" s="127"/>
      <c r="C839" s="127"/>
      <c r="D839" s="127"/>
      <c r="E839" s="127"/>
      <c r="F839" s="127"/>
      <c r="G839" s="127"/>
    </row>
    <row r="840" spans="1:9" ht="15.75">
      <c r="A840" s="4" t="s">
        <v>4</v>
      </c>
      <c r="B840" s="5" t="s">
        <v>5</v>
      </c>
      <c r="C840" s="5" t="s">
        <v>183</v>
      </c>
      <c r="D840" s="5" t="s">
        <v>184</v>
      </c>
      <c r="E840" s="5" t="s">
        <v>6</v>
      </c>
      <c r="F840" s="5" t="s">
        <v>7</v>
      </c>
      <c r="G840" s="5" t="s">
        <v>8</v>
      </c>
    </row>
    <row r="841" spans="1:9">
      <c r="A841" s="6"/>
      <c r="B841" s="12" t="s">
        <v>181</v>
      </c>
      <c r="C841" s="7"/>
      <c r="D841" s="28"/>
      <c r="E841" s="8"/>
      <c r="F841" s="8"/>
      <c r="G841" s="9">
        <f>G808</f>
        <v>22375636.5</v>
      </c>
    </row>
    <row r="842" spans="1:9">
      <c r="A842" s="15">
        <v>40604</v>
      </c>
      <c r="B842" s="18" t="s">
        <v>280</v>
      </c>
      <c r="C842" s="20">
        <v>1478</v>
      </c>
      <c r="D842" s="23" t="s">
        <v>296</v>
      </c>
      <c r="E842" s="8"/>
      <c r="F842" s="25">
        <v>1189845</v>
      </c>
      <c r="G842" s="11">
        <f>G841+E842-F842</f>
        <v>21185791.5</v>
      </c>
    </row>
    <row r="843" spans="1:9">
      <c r="A843" s="16">
        <v>40605</v>
      </c>
      <c r="B843" s="19" t="s">
        <v>219</v>
      </c>
      <c r="C843" s="21">
        <v>1479</v>
      </c>
      <c r="D843" s="22" t="s">
        <v>297</v>
      </c>
      <c r="E843" s="8"/>
      <c r="F843" s="25">
        <v>785220</v>
      </c>
      <c r="G843" s="11">
        <f t="shared" ref="G843:G844" si="15">G842+E843-F843</f>
        <v>20400571.5</v>
      </c>
      <c r="I843" s="29">
        <v>4759</v>
      </c>
    </row>
    <row r="844" spans="1:9">
      <c r="A844" s="16">
        <v>40605</v>
      </c>
      <c r="B844" s="19" t="s">
        <v>221</v>
      </c>
      <c r="C844" s="21">
        <v>1480</v>
      </c>
      <c r="D844" s="22" t="s">
        <v>298</v>
      </c>
      <c r="E844" s="8"/>
      <c r="F844" s="26">
        <v>2316000</v>
      </c>
      <c r="G844" s="11">
        <f t="shared" si="15"/>
        <v>18084571.5</v>
      </c>
      <c r="I844" s="29">
        <v>3141</v>
      </c>
    </row>
    <row r="845" spans="1:9">
      <c r="A845" s="16">
        <v>40605</v>
      </c>
      <c r="B845" s="19" t="s">
        <v>281</v>
      </c>
      <c r="C845" s="21">
        <v>1481</v>
      </c>
      <c r="D845" s="22" t="s">
        <v>299</v>
      </c>
      <c r="E845" s="8"/>
      <c r="F845" s="26">
        <v>764127</v>
      </c>
      <c r="G845" s="11">
        <f>G844+E845-F845</f>
        <v>17320444.5</v>
      </c>
      <c r="I845" s="29">
        <v>9264</v>
      </c>
    </row>
    <row r="846" spans="1:9">
      <c r="A846" s="16">
        <v>40605</v>
      </c>
      <c r="B846" s="6" t="s">
        <v>213</v>
      </c>
      <c r="C846" s="21"/>
      <c r="D846" s="23"/>
      <c r="E846" s="8">
        <v>658000</v>
      </c>
      <c r="F846" s="26"/>
      <c r="G846" s="11">
        <f t="shared" ref="G846:G876" si="16">G845+E846-F846</f>
        <v>17978444.5</v>
      </c>
      <c r="I846" s="29"/>
    </row>
    <row r="847" spans="1:9">
      <c r="A847" s="15">
        <v>40606</v>
      </c>
      <c r="B847" s="18" t="s">
        <v>219</v>
      </c>
      <c r="C847" s="20">
        <v>1482</v>
      </c>
      <c r="D847" s="24" t="s">
        <v>300</v>
      </c>
      <c r="E847" s="8"/>
      <c r="F847" s="26">
        <v>300000</v>
      </c>
      <c r="G847" s="11">
        <f t="shared" si="16"/>
        <v>17678444.5</v>
      </c>
      <c r="I847" s="29">
        <v>400</v>
      </c>
    </row>
    <row r="848" spans="1:9">
      <c r="A848" s="16">
        <v>40609</v>
      </c>
      <c r="B848" s="19" t="s">
        <v>282</v>
      </c>
      <c r="C848" s="21">
        <v>1483</v>
      </c>
      <c r="D848" s="23" t="s">
        <v>301</v>
      </c>
      <c r="E848" s="8"/>
      <c r="F848" s="26">
        <v>110000</v>
      </c>
      <c r="G848" s="11">
        <f t="shared" si="16"/>
        <v>17568444.5</v>
      </c>
      <c r="I848" s="29">
        <v>1200</v>
      </c>
    </row>
    <row r="849" spans="1:9">
      <c r="A849" s="16">
        <v>40609</v>
      </c>
      <c r="B849" s="19" t="s">
        <v>219</v>
      </c>
      <c r="C849" s="21">
        <v>1484</v>
      </c>
      <c r="D849" s="23" t="s">
        <v>302</v>
      </c>
      <c r="E849" s="8"/>
      <c r="F849" s="26">
        <v>1158000</v>
      </c>
      <c r="G849" s="11">
        <f t="shared" si="16"/>
        <v>16410444.5</v>
      </c>
      <c r="I849" s="29">
        <v>536</v>
      </c>
    </row>
    <row r="850" spans="1:9">
      <c r="A850" s="16">
        <v>40610</v>
      </c>
      <c r="B850" s="19" t="s">
        <v>283</v>
      </c>
      <c r="C850" s="21">
        <v>1485</v>
      </c>
      <c r="D850" s="23" t="s">
        <v>303</v>
      </c>
      <c r="E850" s="8"/>
      <c r="F850" s="26">
        <v>757525</v>
      </c>
      <c r="G850" s="11">
        <f t="shared" si="16"/>
        <v>15652919.5</v>
      </c>
      <c r="I850" s="29">
        <v>134000</v>
      </c>
    </row>
    <row r="851" spans="1:9">
      <c r="A851" s="16">
        <v>40610</v>
      </c>
      <c r="B851" s="19" t="s">
        <v>284</v>
      </c>
      <c r="C851" s="21">
        <v>1486</v>
      </c>
      <c r="D851" s="23" t="s">
        <v>304</v>
      </c>
      <c r="E851" s="8"/>
      <c r="F851" s="26">
        <v>350000</v>
      </c>
      <c r="G851" s="11">
        <f t="shared" si="16"/>
        <v>15302919.5</v>
      </c>
      <c r="I851" s="29">
        <v>86</v>
      </c>
    </row>
    <row r="852" spans="1:9">
      <c r="A852" s="16">
        <v>40613</v>
      </c>
      <c r="B852" s="19" t="s">
        <v>193</v>
      </c>
      <c r="C852" s="21">
        <v>1488</v>
      </c>
      <c r="D852" s="23" t="s">
        <v>305</v>
      </c>
      <c r="E852" s="8"/>
      <c r="F852" s="26">
        <v>1000000</v>
      </c>
      <c r="G852" s="11">
        <f t="shared" si="16"/>
        <v>14302919.5</v>
      </c>
      <c r="I852" s="29">
        <v>21440</v>
      </c>
    </row>
    <row r="853" spans="1:9">
      <c r="A853" s="16">
        <v>40613</v>
      </c>
      <c r="B853" s="19" t="s">
        <v>285</v>
      </c>
      <c r="C853" s="21">
        <v>1489</v>
      </c>
      <c r="D853" s="23" t="s">
        <v>306</v>
      </c>
      <c r="E853" s="8"/>
      <c r="F853" s="26">
        <v>650000</v>
      </c>
      <c r="G853" s="11">
        <f t="shared" si="16"/>
        <v>13652919.5</v>
      </c>
      <c r="I853" s="29">
        <v>3057</v>
      </c>
    </row>
    <row r="854" spans="1:9">
      <c r="A854" s="16">
        <v>40613</v>
      </c>
      <c r="B854" s="19" t="s">
        <v>198</v>
      </c>
      <c r="C854" s="21">
        <v>1490</v>
      </c>
      <c r="D854" s="23" t="s">
        <v>307</v>
      </c>
      <c r="E854" s="8"/>
      <c r="F854" s="26">
        <v>1000000</v>
      </c>
      <c r="G854" s="11">
        <f t="shared" si="16"/>
        <v>12652919.5</v>
      </c>
      <c r="I854" s="29">
        <v>4632</v>
      </c>
    </row>
    <row r="855" spans="1:9">
      <c r="A855" s="16">
        <v>40617</v>
      </c>
      <c r="B855" s="19" t="s">
        <v>286</v>
      </c>
      <c r="C855" s="21">
        <v>1491</v>
      </c>
      <c r="D855" s="23" t="s">
        <v>308</v>
      </c>
      <c r="E855" s="8"/>
      <c r="F855" s="26">
        <v>669000</v>
      </c>
      <c r="G855" s="11">
        <f t="shared" si="16"/>
        <v>11983919.5</v>
      </c>
      <c r="I855" s="29">
        <v>3030</v>
      </c>
    </row>
    <row r="856" spans="1:9">
      <c r="A856" s="16">
        <v>40617</v>
      </c>
      <c r="B856" s="19" t="s">
        <v>287</v>
      </c>
      <c r="C856" s="21">
        <v>1492</v>
      </c>
      <c r="D856" s="23" t="s">
        <v>309</v>
      </c>
      <c r="E856" s="8"/>
      <c r="F856" s="26">
        <v>200000</v>
      </c>
      <c r="G856" s="11">
        <f t="shared" si="16"/>
        <v>11783919.5</v>
      </c>
      <c r="I856" s="29">
        <v>440</v>
      </c>
    </row>
    <row r="857" spans="1:9">
      <c r="A857" s="16">
        <v>40617</v>
      </c>
      <c r="B857" s="19" t="s">
        <v>219</v>
      </c>
      <c r="C857" s="21">
        <v>1493</v>
      </c>
      <c r="D857" s="23" t="s">
        <v>310</v>
      </c>
      <c r="E857" s="8"/>
      <c r="F857" s="26">
        <v>535000</v>
      </c>
      <c r="G857" s="11">
        <f t="shared" si="16"/>
        <v>11248919.5</v>
      </c>
      <c r="I857" s="29">
        <v>1400</v>
      </c>
    </row>
    <row r="858" spans="1:9">
      <c r="A858" s="16">
        <v>40617</v>
      </c>
      <c r="B858" s="19" t="s">
        <v>288</v>
      </c>
      <c r="C858" s="21">
        <v>1494</v>
      </c>
      <c r="D858" s="23" t="s">
        <v>311</v>
      </c>
      <c r="E858" s="8"/>
      <c r="F858" s="26">
        <v>1500000</v>
      </c>
      <c r="G858" s="11">
        <f t="shared" si="16"/>
        <v>9748919.5</v>
      </c>
      <c r="I858" s="29">
        <v>4000</v>
      </c>
    </row>
    <row r="859" spans="1:9">
      <c r="A859" s="16">
        <v>40618</v>
      </c>
      <c r="B859" s="19" t="s">
        <v>225</v>
      </c>
      <c r="C859" s="21">
        <v>1495</v>
      </c>
      <c r="D859" s="23" t="s">
        <v>312</v>
      </c>
      <c r="E859" s="8"/>
      <c r="F859" s="26">
        <v>691497</v>
      </c>
      <c r="G859" s="11">
        <f t="shared" si="16"/>
        <v>9057422.5</v>
      </c>
      <c r="I859" s="29">
        <v>2600</v>
      </c>
    </row>
    <row r="860" spans="1:9">
      <c r="A860" s="16">
        <v>40618</v>
      </c>
      <c r="B860" s="19" t="s">
        <v>289</v>
      </c>
      <c r="C860" s="21">
        <v>1496</v>
      </c>
      <c r="D860" s="23" t="s">
        <v>313</v>
      </c>
      <c r="E860" s="8"/>
      <c r="F860" s="26">
        <v>965000</v>
      </c>
      <c r="G860" s="11">
        <f t="shared" si="16"/>
        <v>8092422.5</v>
      </c>
      <c r="I860" s="29">
        <v>4000</v>
      </c>
    </row>
    <row r="861" spans="1:9">
      <c r="A861" s="16">
        <v>40619</v>
      </c>
      <c r="B861" s="19" t="s">
        <v>286</v>
      </c>
      <c r="C861" s="21">
        <v>1497</v>
      </c>
      <c r="D861" s="23" t="s">
        <v>314</v>
      </c>
      <c r="E861" s="8"/>
      <c r="F861" s="27">
        <v>408000</v>
      </c>
      <c r="G861" s="11">
        <f t="shared" si="16"/>
        <v>7684422.5</v>
      </c>
      <c r="I861" s="29">
        <v>800</v>
      </c>
    </row>
    <row r="862" spans="1:9">
      <c r="A862" s="16">
        <v>40619</v>
      </c>
      <c r="B862" s="19" t="s">
        <v>283</v>
      </c>
      <c r="C862" s="21">
        <v>1498</v>
      </c>
      <c r="D862" s="23" t="s">
        <v>315</v>
      </c>
      <c r="E862" s="8"/>
      <c r="F862" s="26">
        <v>400000</v>
      </c>
      <c r="G862" s="11">
        <f t="shared" si="16"/>
        <v>7284422.5</v>
      </c>
      <c r="I862" s="29">
        <v>2676</v>
      </c>
    </row>
    <row r="863" spans="1:9">
      <c r="A863" s="16">
        <v>40619</v>
      </c>
      <c r="B863" s="19" t="s">
        <v>290</v>
      </c>
      <c r="C863" s="21">
        <v>1499</v>
      </c>
      <c r="D863" s="23" t="s">
        <v>316</v>
      </c>
      <c r="E863" s="8"/>
      <c r="F863" s="26">
        <v>500000</v>
      </c>
      <c r="G863" s="11">
        <f t="shared" si="16"/>
        <v>6784422.5</v>
      </c>
      <c r="I863" s="29">
        <v>6000</v>
      </c>
    </row>
    <row r="864" spans="1:9">
      <c r="A864" s="16">
        <v>40620</v>
      </c>
      <c r="B864" s="19" t="s">
        <v>291</v>
      </c>
      <c r="C864" s="21">
        <v>1500</v>
      </c>
      <c r="D864" s="23" t="s">
        <v>317</v>
      </c>
      <c r="E864" s="8"/>
      <c r="F864" s="26">
        <v>270000</v>
      </c>
      <c r="G864" s="11">
        <f t="shared" si="16"/>
        <v>6514422.5</v>
      </c>
      <c r="I864" s="29">
        <v>2140</v>
      </c>
    </row>
    <row r="865" spans="1:9">
      <c r="A865" s="16">
        <v>40624</v>
      </c>
      <c r="B865" s="19" t="s">
        <v>185</v>
      </c>
      <c r="C865" s="21">
        <v>1501</v>
      </c>
      <c r="D865" s="23" t="s">
        <v>318</v>
      </c>
      <c r="E865" s="8"/>
      <c r="F865" s="26">
        <v>861000</v>
      </c>
      <c r="G865" s="11">
        <f t="shared" si="16"/>
        <v>5653422.5</v>
      </c>
      <c r="I865" s="29">
        <v>3860</v>
      </c>
    </row>
    <row r="866" spans="1:9">
      <c r="A866" s="16">
        <v>40624</v>
      </c>
      <c r="B866" s="19" t="s">
        <v>220</v>
      </c>
      <c r="C866" s="21">
        <v>1502</v>
      </c>
      <c r="D866" s="23" t="s">
        <v>319</v>
      </c>
      <c r="E866" s="8"/>
      <c r="F866" s="26">
        <v>500000</v>
      </c>
      <c r="G866" s="11">
        <f t="shared" si="16"/>
        <v>5153422.5</v>
      </c>
      <c r="I866" s="29">
        <v>2766</v>
      </c>
    </row>
    <row r="867" spans="1:9">
      <c r="A867" s="16">
        <v>40625</v>
      </c>
      <c r="B867" s="19" t="s">
        <v>219</v>
      </c>
      <c r="C867" s="21">
        <v>1503</v>
      </c>
      <c r="D867" s="23" t="s">
        <v>320</v>
      </c>
      <c r="E867" s="8"/>
      <c r="F867" s="26">
        <v>1500000</v>
      </c>
      <c r="G867" s="11">
        <f t="shared" si="16"/>
        <v>3653422.5</v>
      </c>
      <c r="I867" s="29">
        <v>1632</v>
      </c>
    </row>
    <row r="868" spans="1:9">
      <c r="A868" s="16">
        <v>40626</v>
      </c>
      <c r="B868" s="19" t="s">
        <v>29</v>
      </c>
      <c r="C868" s="21">
        <v>1504</v>
      </c>
      <c r="D868" s="23" t="s">
        <v>321</v>
      </c>
      <c r="E868" s="8"/>
      <c r="F868" s="26">
        <v>630000</v>
      </c>
      <c r="G868" s="11">
        <f t="shared" si="16"/>
        <v>3023422.5</v>
      </c>
      <c r="I868" s="29">
        <v>1600</v>
      </c>
    </row>
    <row r="869" spans="1:9">
      <c r="A869" s="16">
        <v>40628</v>
      </c>
      <c r="B869" s="19" t="s">
        <v>292</v>
      </c>
      <c r="C869" s="21">
        <v>1505</v>
      </c>
      <c r="D869" s="23" t="s">
        <v>322</v>
      </c>
      <c r="E869" s="8"/>
      <c r="F869" s="26">
        <v>208800</v>
      </c>
      <c r="G869" s="11">
        <f t="shared" si="16"/>
        <v>2814622.5</v>
      </c>
      <c r="I869" s="29">
        <v>2000</v>
      </c>
    </row>
    <row r="870" spans="1:9">
      <c r="A870" s="16">
        <v>40628</v>
      </c>
      <c r="B870" s="19" t="s">
        <v>187</v>
      </c>
      <c r="C870" s="21">
        <v>1506</v>
      </c>
      <c r="D870" s="23" t="s">
        <v>323</v>
      </c>
      <c r="E870" s="8"/>
      <c r="F870" s="26">
        <v>260995</v>
      </c>
      <c r="G870" s="11">
        <f t="shared" si="16"/>
        <v>2553627.5</v>
      </c>
      <c r="I870" s="29">
        <v>3444</v>
      </c>
    </row>
    <row r="871" spans="1:9">
      <c r="A871" s="16">
        <v>40628</v>
      </c>
      <c r="B871" s="19" t="s">
        <v>293</v>
      </c>
      <c r="C871" s="21">
        <v>1507</v>
      </c>
      <c r="D871" s="23" t="s">
        <v>324</v>
      </c>
      <c r="E871" s="8"/>
      <c r="F871" s="26">
        <v>400000</v>
      </c>
      <c r="G871" s="11">
        <f t="shared" si="16"/>
        <v>2153627.5</v>
      </c>
      <c r="I871" s="29">
        <v>1080</v>
      </c>
    </row>
    <row r="872" spans="1:9">
      <c r="A872" s="16">
        <v>40630</v>
      </c>
      <c r="B872" s="19" t="s">
        <v>294</v>
      </c>
      <c r="C872" s="21">
        <v>1508</v>
      </c>
      <c r="D872" s="23" t="s">
        <v>325</v>
      </c>
      <c r="E872" s="8"/>
      <c r="F872" s="26">
        <v>460000</v>
      </c>
      <c r="G872" s="11">
        <f t="shared" si="16"/>
        <v>1693627.5</v>
      </c>
      <c r="I872" s="29">
        <v>2000</v>
      </c>
    </row>
    <row r="873" spans="1:9">
      <c r="A873" s="16">
        <v>40630</v>
      </c>
      <c r="B873" s="19" t="s">
        <v>295</v>
      </c>
      <c r="C873" s="21">
        <v>1509</v>
      </c>
      <c r="D873" s="23" t="s">
        <v>326</v>
      </c>
      <c r="E873" s="8"/>
      <c r="F873" s="8">
        <v>734976</v>
      </c>
      <c r="G873" s="11">
        <f t="shared" si="16"/>
        <v>958651.5</v>
      </c>
      <c r="I873" s="29">
        <v>6000</v>
      </c>
    </row>
    <row r="874" spans="1:9">
      <c r="A874" s="16">
        <v>40631</v>
      </c>
      <c r="B874" s="19" t="s">
        <v>215</v>
      </c>
      <c r="C874" s="21">
        <v>1510</v>
      </c>
      <c r="D874" s="23" t="s">
        <v>327</v>
      </c>
      <c r="E874" s="8"/>
      <c r="F874" s="8">
        <v>200000</v>
      </c>
      <c r="G874" s="11">
        <f t="shared" si="16"/>
        <v>758651.5</v>
      </c>
      <c r="I874" s="29">
        <v>2520</v>
      </c>
    </row>
    <row r="875" spans="1:9">
      <c r="A875" s="16">
        <v>40633</v>
      </c>
      <c r="B875" s="19" t="s">
        <v>288</v>
      </c>
      <c r="C875" s="21">
        <v>1511</v>
      </c>
      <c r="D875" s="23" t="s">
        <v>328</v>
      </c>
      <c r="E875" s="8"/>
      <c r="F875" s="8">
        <v>400000</v>
      </c>
      <c r="G875" s="11">
        <f t="shared" si="16"/>
        <v>358651.5</v>
      </c>
      <c r="I875" s="29">
        <v>835</v>
      </c>
    </row>
    <row r="876" spans="1:9">
      <c r="A876" s="16">
        <v>40633</v>
      </c>
      <c r="B876" s="19" t="s">
        <v>229</v>
      </c>
      <c r="C876" s="23" t="s">
        <v>329</v>
      </c>
      <c r="D876" s="23" t="s">
        <v>329</v>
      </c>
      <c r="E876" s="8"/>
      <c r="F876" s="8">
        <v>273366</v>
      </c>
      <c r="G876" s="11">
        <f t="shared" si="16"/>
        <v>85285.5</v>
      </c>
      <c r="I876" s="29">
        <v>1600</v>
      </c>
    </row>
    <row r="877" spans="1:9">
      <c r="A877" s="16"/>
      <c r="B877" s="12" t="s">
        <v>182</v>
      </c>
      <c r="C877" s="12"/>
      <c r="D877" s="12"/>
      <c r="E877" s="9">
        <f>SUM(E841:E876)</f>
        <v>658000</v>
      </c>
      <c r="F877" s="9">
        <f>SUM(F841:F876)</f>
        <v>22948351</v>
      </c>
      <c r="G877" s="9">
        <f>G841+E877-F877</f>
        <v>85285.5</v>
      </c>
      <c r="I877" s="29">
        <v>22500</v>
      </c>
    </row>
    <row r="878" spans="1:9">
      <c r="A878" s="30"/>
      <c r="B878" s="31"/>
      <c r="C878" s="31"/>
      <c r="D878" s="31"/>
      <c r="E878" s="32"/>
      <c r="F878" s="32"/>
      <c r="G878" s="32"/>
      <c r="I878" s="29"/>
    </row>
    <row r="879" spans="1:9">
      <c r="A879" s="30"/>
      <c r="B879" s="31"/>
      <c r="C879" s="31"/>
      <c r="D879" s="31"/>
      <c r="E879" s="32"/>
      <c r="F879" s="32"/>
      <c r="G879" s="32"/>
      <c r="I879" s="29"/>
    </row>
    <row r="880" spans="1:9" ht="18.75">
      <c r="A880" s="126" t="s">
        <v>0</v>
      </c>
      <c r="B880" s="126"/>
      <c r="C880" s="126"/>
      <c r="D880" s="126"/>
      <c r="E880" s="126"/>
      <c r="F880" s="126"/>
      <c r="G880" s="126"/>
      <c r="I880" s="29">
        <v>14</v>
      </c>
    </row>
    <row r="881" spans="1:9" ht="15.75">
      <c r="A881" s="127" t="s">
        <v>1</v>
      </c>
      <c r="B881" s="127"/>
      <c r="C881" s="127"/>
      <c r="D881" s="127"/>
      <c r="E881" s="127"/>
      <c r="F881" s="127"/>
      <c r="G881" s="127"/>
      <c r="I881" s="29">
        <v>3600</v>
      </c>
    </row>
    <row r="882" spans="1:9" ht="15.75">
      <c r="A882" s="127" t="s">
        <v>2</v>
      </c>
      <c r="B882" s="127"/>
      <c r="C882" s="127"/>
      <c r="D882" s="127"/>
      <c r="E882" s="127"/>
      <c r="F882" s="127"/>
      <c r="G882" s="127"/>
      <c r="I882" s="29">
        <v>2940</v>
      </c>
    </row>
    <row r="883" spans="1:9" ht="15.75">
      <c r="A883" s="127" t="s">
        <v>3</v>
      </c>
      <c r="B883" s="127"/>
      <c r="C883" s="127"/>
      <c r="D883" s="127"/>
      <c r="E883" s="127"/>
      <c r="F883" s="127"/>
      <c r="G883" s="127"/>
      <c r="I883" s="29">
        <v>800</v>
      </c>
    </row>
    <row r="884" spans="1:9" ht="15.75">
      <c r="A884" s="128">
        <v>40603</v>
      </c>
      <c r="B884" s="127"/>
      <c r="C884" s="127"/>
      <c r="D884" s="127"/>
      <c r="E884" s="127"/>
      <c r="F884" s="127"/>
      <c r="G884" s="127"/>
      <c r="I884" s="29">
        <v>1600</v>
      </c>
    </row>
    <row r="885" spans="1:9" ht="15.75">
      <c r="A885" s="128" t="s">
        <v>279</v>
      </c>
      <c r="B885" s="127"/>
      <c r="C885" s="127"/>
      <c r="D885" s="127"/>
      <c r="E885" s="127"/>
      <c r="F885" s="127"/>
      <c r="G885" s="127"/>
      <c r="I885" s="29">
        <f>SUM(I843:I884)</f>
        <v>270392</v>
      </c>
    </row>
    <row r="886" spans="1:9" ht="15.75">
      <c r="A886" s="4" t="s">
        <v>4</v>
      </c>
      <c r="B886" s="5" t="s">
        <v>5</v>
      </c>
      <c r="C886" s="5" t="s">
        <v>183</v>
      </c>
      <c r="D886" s="5" t="s">
        <v>184</v>
      </c>
      <c r="E886" s="5" t="s">
        <v>6</v>
      </c>
      <c r="F886" s="5" t="s">
        <v>7</v>
      </c>
      <c r="G886" s="5" t="s">
        <v>8</v>
      </c>
    </row>
    <row r="887" spans="1:9">
      <c r="A887" s="6"/>
      <c r="B887" s="12" t="s">
        <v>181</v>
      </c>
      <c r="C887" s="7"/>
      <c r="D887" s="28"/>
      <c r="E887" s="9">
        <f>E877</f>
        <v>658000</v>
      </c>
      <c r="F887" s="9">
        <f>F877</f>
        <v>22948351</v>
      </c>
      <c r="G887" s="9">
        <f>G877</f>
        <v>85285.5</v>
      </c>
    </row>
    <row r="888" spans="1:9">
      <c r="A888" s="6"/>
      <c r="B888" s="12" t="s">
        <v>182</v>
      </c>
      <c r="C888" s="12"/>
      <c r="D888" s="12"/>
      <c r="E888" s="9">
        <f>SUM(E887:E887)</f>
        <v>658000</v>
      </c>
      <c r="F888" s="9">
        <f>SUM(F887:F887)</f>
        <v>22948351</v>
      </c>
      <c r="G888" s="9">
        <f>G841+E888-F888</f>
        <v>85285.5</v>
      </c>
    </row>
    <row r="890" spans="1:9">
      <c r="F890" s="13"/>
      <c r="G890" s="13"/>
    </row>
    <row r="891" spans="1:9">
      <c r="B891" s="1"/>
      <c r="C891" s="1"/>
      <c r="D891" s="1"/>
      <c r="E891" s="1"/>
      <c r="G891" s="13"/>
    </row>
    <row r="892" spans="1:9">
      <c r="B892" s="1"/>
      <c r="C892" s="1"/>
      <c r="D892" s="1"/>
      <c r="E892" s="1"/>
      <c r="G892" s="13"/>
    </row>
    <row r="901" spans="2:5">
      <c r="B901" s="1" t="s">
        <v>28</v>
      </c>
      <c r="C901" s="1"/>
      <c r="D901" s="1"/>
      <c r="E901" s="1" t="s">
        <v>29</v>
      </c>
    </row>
    <row r="902" spans="2:5">
      <c r="B902" s="1" t="s">
        <v>30</v>
      </c>
      <c r="C902" s="1"/>
      <c r="D902" s="1"/>
      <c r="E902" s="1" t="s">
        <v>31</v>
      </c>
    </row>
    <row r="903" spans="2:5">
      <c r="E903" s="1"/>
    </row>
    <row r="926" spans="1:7" ht="18.75">
      <c r="A926" s="126" t="s">
        <v>0</v>
      </c>
      <c r="B926" s="126"/>
      <c r="C926" s="126"/>
      <c r="D926" s="126"/>
      <c r="E926" s="126"/>
      <c r="F926" s="126"/>
      <c r="G926" s="126"/>
    </row>
    <row r="927" spans="1:7" ht="15.75">
      <c r="A927" s="127" t="s">
        <v>1</v>
      </c>
      <c r="B927" s="127"/>
      <c r="C927" s="127"/>
      <c r="D927" s="127"/>
      <c r="E927" s="127"/>
      <c r="F927" s="127"/>
      <c r="G927" s="127"/>
    </row>
    <row r="928" spans="1:7" ht="15.75">
      <c r="A928" s="127" t="s">
        <v>2</v>
      </c>
      <c r="B928" s="127"/>
      <c r="C928" s="127"/>
      <c r="D928" s="127"/>
      <c r="E928" s="127"/>
      <c r="F928" s="127"/>
      <c r="G928" s="127"/>
    </row>
    <row r="929" spans="1:8" ht="15.75">
      <c r="A929" s="127" t="s">
        <v>3</v>
      </c>
      <c r="B929" s="127"/>
      <c r="C929" s="127"/>
      <c r="D929" s="127"/>
      <c r="E929" s="127"/>
      <c r="F929" s="127"/>
      <c r="G929" s="127"/>
    </row>
    <row r="930" spans="1:8" ht="15.75">
      <c r="A930" s="128">
        <v>40634</v>
      </c>
      <c r="B930" s="127"/>
      <c r="C930" s="127"/>
      <c r="D930" s="127"/>
      <c r="E930" s="127"/>
      <c r="F930" s="127"/>
      <c r="G930" s="127"/>
    </row>
    <row r="931" spans="1:8" ht="15.75">
      <c r="A931" s="128" t="s">
        <v>330</v>
      </c>
      <c r="B931" s="127"/>
      <c r="C931" s="127"/>
      <c r="D931" s="127"/>
      <c r="E931" s="127"/>
      <c r="F931" s="127"/>
      <c r="G931" s="127"/>
    </row>
    <row r="932" spans="1:8" ht="15.75">
      <c r="A932" s="4" t="s">
        <v>4</v>
      </c>
      <c r="B932" s="5" t="s">
        <v>5</v>
      </c>
      <c r="C932" s="5" t="s">
        <v>183</v>
      </c>
      <c r="D932" s="5" t="s">
        <v>184</v>
      </c>
      <c r="E932" s="5" t="s">
        <v>6</v>
      </c>
      <c r="F932" s="5" t="s">
        <v>7</v>
      </c>
      <c r="G932" s="5" t="s">
        <v>8</v>
      </c>
    </row>
    <row r="933" spans="1:8">
      <c r="A933" s="6"/>
      <c r="B933" s="12" t="s">
        <v>181</v>
      </c>
      <c r="C933" s="7"/>
      <c r="D933" s="28"/>
      <c r="E933" s="8"/>
      <c r="F933" s="8"/>
      <c r="G933" s="9">
        <f>G888</f>
        <v>85285.5</v>
      </c>
    </row>
    <row r="934" spans="1:8">
      <c r="A934" s="15">
        <v>40634</v>
      </c>
      <c r="B934" s="6" t="s">
        <v>213</v>
      </c>
      <c r="C934" s="20"/>
      <c r="D934" s="23"/>
      <c r="E934" s="8">
        <v>500000</v>
      </c>
      <c r="F934" s="25"/>
      <c r="G934" s="11">
        <f>G933+E934-F934</f>
        <v>585285.5</v>
      </c>
      <c r="H934">
        <v>2000</v>
      </c>
    </row>
    <row r="935" spans="1:8">
      <c r="A935" s="16">
        <v>40634</v>
      </c>
      <c r="B935" s="19" t="s">
        <v>294</v>
      </c>
      <c r="C935" s="21">
        <v>1512</v>
      </c>
      <c r="D935" s="22" t="s">
        <v>331</v>
      </c>
      <c r="E935" s="8"/>
      <c r="F935" s="25">
        <v>500000</v>
      </c>
      <c r="G935" s="11">
        <f t="shared" ref="G935:G938" si="17">G934+E935-F935</f>
        <v>85285.5</v>
      </c>
      <c r="H935">
        <v>2360</v>
      </c>
    </row>
    <row r="936" spans="1:8">
      <c r="A936" s="16">
        <v>40658</v>
      </c>
      <c r="B936" s="19" t="s">
        <v>185</v>
      </c>
      <c r="C936" s="21">
        <v>1513</v>
      </c>
      <c r="D936" s="22" t="s">
        <v>332</v>
      </c>
      <c r="E936" s="8"/>
      <c r="F936" s="26">
        <v>590000</v>
      </c>
      <c r="G936" s="11">
        <f t="shared" si="17"/>
        <v>-504714.5</v>
      </c>
      <c r="H936">
        <v>90</v>
      </c>
    </row>
    <row r="937" spans="1:8">
      <c r="A937" s="16">
        <v>40658</v>
      </c>
      <c r="B937" s="6" t="s">
        <v>213</v>
      </c>
      <c r="C937" s="21"/>
      <c r="D937" s="22"/>
      <c r="E937" s="8">
        <v>600000</v>
      </c>
      <c r="F937" s="26"/>
      <c r="G937" s="11">
        <f t="shared" si="17"/>
        <v>95285.5</v>
      </c>
      <c r="H937">
        <v>14</v>
      </c>
    </row>
    <row r="938" spans="1:8">
      <c r="A938" s="16">
        <v>40633</v>
      </c>
      <c r="B938" s="19" t="s">
        <v>229</v>
      </c>
      <c r="C938" s="23" t="s">
        <v>329</v>
      </c>
      <c r="D938" s="23" t="s">
        <v>329</v>
      </c>
      <c r="E938" s="8"/>
      <c r="F938" s="8">
        <v>30564</v>
      </c>
      <c r="G938" s="11">
        <f t="shared" si="17"/>
        <v>64721.5</v>
      </c>
      <c r="H938">
        <v>3600</v>
      </c>
    </row>
    <row r="939" spans="1:8">
      <c r="A939" s="16"/>
      <c r="B939" s="12" t="s">
        <v>182</v>
      </c>
      <c r="C939" s="12"/>
      <c r="D939" s="12"/>
      <c r="E939" s="9">
        <f>SUM(E933:E938)</f>
        <v>1100000</v>
      </c>
      <c r="F939" s="9">
        <f>SUM(F933:F938)</f>
        <v>1120564</v>
      </c>
      <c r="G939" s="9">
        <f>G933+E939-F939</f>
        <v>64721.5</v>
      </c>
      <c r="H939">
        <v>22500</v>
      </c>
    </row>
    <row r="940" spans="1:8">
      <c r="A940" s="30"/>
      <c r="B940" s="31"/>
      <c r="C940" s="31"/>
      <c r="D940" s="31"/>
      <c r="E940" s="32"/>
      <c r="F940" s="32"/>
      <c r="G940" s="32"/>
      <c r="H940">
        <f>SUM(H934:H939)</f>
        <v>30564</v>
      </c>
    </row>
    <row r="941" spans="1:8">
      <c r="A941" s="30"/>
      <c r="B941" s="31"/>
      <c r="C941" s="31"/>
      <c r="D941" s="31"/>
      <c r="E941" s="32"/>
      <c r="F941" s="32"/>
      <c r="G941" s="32"/>
    </row>
    <row r="956" spans="2:5">
      <c r="B956" s="1" t="s">
        <v>28</v>
      </c>
      <c r="C956" s="1"/>
      <c r="D956" s="1"/>
      <c r="E956" s="1" t="s">
        <v>29</v>
      </c>
    </row>
    <row r="957" spans="2:5">
      <c r="B957" s="1" t="s">
        <v>30</v>
      </c>
      <c r="C957" s="1"/>
      <c r="D957" s="1"/>
      <c r="E957" s="1" t="s">
        <v>31</v>
      </c>
    </row>
    <row r="972" spans="1:7" ht="18.75">
      <c r="A972" s="126" t="s">
        <v>0</v>
      </c>
      <c r="B972" s="126"/>
      <c r="C972" s="126"/>
      <c r="D972" s="126"/>
      <c r="E972" s="126"/>
      <c r="F972" s="126"/>
      <c r="G972" s="126"/>
    </row>
    <row r="973" spans="1:7" ht="15.75">
      <c r="A973" s="127" t="s">
        <v>1</v>
      </c>
      <c r="B973" s="127"/>
      <c r="C973" s="127"/>
      <c r="D973" s="127"/>
      <c r="E973" s="127"/>
      <c r="F973" s="127"/>
      <c r="G973" s="127"/>
    </row>
    <row r="974" spans="1:7" ht="15.75">
      <c r="A974" s="127" t="s">
        <v>2</v>
      </c>
      <c r="B974" s="127"/>
      <c r="C974" s="127"/>
      <c r="D974" s="127"/>
      <c r="E974" s="127"/>
      <c r="F974" s="127"/>
      <c r="G974" s="127"/>
    </row>
    <row r="975" spans="1:7" ht="15.75">
      <c r="A975" s="127" t="s">
        <v>3</v>
      </c>
      <c r="B975" s="127"/>
      <c r="C975" s="127"/>
      <c r="D975" s="127"/>
      <c r="E975" s="127"/>
      <c r="F975" s="127"/>
      <c r="G975" s="127"/>
    </row>
    <row r="976" spans="1:7" ht="15.75">
      <c r="A976" s="128">
        <v>40664</v>
      </c>
      <c r="B976" s="127"/>
      <c r="C976" s="127"/>
      <c r="D976" s="127"/>
      <c r="E976" s="127"/>
      <c r="F976" s="127"/>
      <c r="G976" s="127"/>
    </row>
    <row r="977" spans="1:7" ht="15.75">
      <c r="A977" s="128" t="s">
        <v>278</v>
      </c>
      <c r="B977" s="127"/>
      <c r="C977" s="127"/>
      <c r="D977" s="127"/>
      <c r="E977" s="127"/>
      <c r="F977" s="127"/>
      <c r="G977" s="127"/>
    </row>
    <row r="978" spans="1:7" ht="15.75">
      <c r="A978" s="4" t="s">
        <v>4</v>
      </c>
      <c r="B978" s="5" t="s">
        <v>5</v>
      </c>
      <c r="C978" s="5" t="s">
        <v>183</v>
      </c>
      <c r="D978" s="5" t="s">
        <v>184</v>
      </c>
      <c r="E978" s="5" t="s">
        <v>6</v>
      </c>
      <c r="F978" s="5" t="s">
        <v>7</v>
      </c>
      <c r="G978" s="5" t="s">
        <v>8</v>
      </c>
    </row>
    <row r="979" spans="1:7">
      <c r="A979" s="6"/>
      <c r="B979" s="12" t="s">
        <v>181</v>
      </c>
      <c r="C979" s="7"/>
      <c r="D979" s="28"/>
      <c r="E979" s="8"/>
      <c r="F979" s="8"/>
      <c r="G979" s="9">
        <f>G939</f>
        <v>64721.5</v>
      </c>
    </row>
    <row r="980" spans="1:7">
      <c r="A980" s="15">
        <v>40666</v>
      </c>
      <c r="B980" s="18" t="s">
        <v>333</v>
      </c>
      <c r="C980" s="20">
        <v>1514</v>
      </c>
      <c r="D980" s="23" t="s">
        <v>344</v>
      </c>
      <c r="E980" s="25"/>
      <c r="F980" s="25">
        <v>60000</v>
      </c>
      <c r="G980" s="11">
        <f>G979+E980-F980</f>
        <v>4721.5</v>
      </c>
    </row>
    <row r="981" spans="1:7">
      <c r="A981" s="16">
        <v>40666</v>
      </c>
      <c r="B981" s="19" t="s">
        <v>334</v>
      </c>
      <c r="C981" s="21">
        <v>1515</v>
      </c>
      <c r="D981" s="22" t="s">
        <v>345</v>
      </c>
      <c r="E981" s="26"/>
      <c r="F981" s="26">
        <v>3856743</v>
      </c>
      <c r="G981" s="11">
        <f t="shared" ref="G981:G1049" si="18">G980+E981-F981</f>
        <v>-3852021.5</v>
      </c>
    </row>
    <row r="982" spans="1:7">
      <c r="A982" s="16">
        <v>40667</v>
      </c>
      <c r="B982" s="19" t="s">
        <v>229</v>
      </c>
      <c r="C982" s="23" t="s">
        <v>329</v>
      </c>
      <c r="D982" s="23" t="s">
        <v>329</v>
      </c>
      <c r="E982" s="26"/>
      <c r="F982" s="26">
        <v>240</v>
      </c>
      <c r="G982" s="11">
        <f t="shared" si="18"/>
        <v>-3852261.5</v>
      </c>
    </row>
    <row r="983" spans="1:7">
      <c r="A983" s="16">
        <v>40672</v>
      </c>
      <c r="B983" s="19" t="s">
        <v>23</v>
      </c>
      <c r="C983" s="21"/>
      <c r="D983" s="22"/>
      <c r="E983" s="26">
        <v>42569729</v>
      </c>
      <c r="F983" s="26"/>
      <c r="G983" s="11">
        <f t="shared" si="18"/>
        <v>38717467.5</v>
      </c>
    </row>
    <row r="984" spans="1:7">
      <c r="A984" s="16">
        <v>40672</v>
      </c>
      <c r="B984" s="19" t="s">
        <v>215</v>
      </c>
      <c r="C984" s="21">
        <v>1516</v>
      </c>
      <c r="D984" s="22" t="s">
        <v>346</v>
      </c>
      <c r="E984" s="26"/>
      <c r="F984" s="26">
        <v>350000</v>
      </c>
      <c r="G984" s="11">
        <f t="shared" si="18"/>
        <v>38367467.5</v>
      </c>
    </row>
    <row r="985" spans="1:7">
      <c r="A985" s="16">
        <v>40672</v>
      </c>
      <c r="B985" s="19" t="s">
        <v>335</v>
      </c>
      <c r="C985" s="21">
        <v>1517</v>
      </c>
      <c r="D985" s="22" t="s">
        <v>347</v>
      </c>
      <c r="E985" s="26"/>
      <c r="F985" s="26">
        <v>1389600</v>
      </c>
      <c r="G985" s="11">
        <f t="shared" si="18"/>
        <v>36977867.5</v>
      </c>
    </row>
    <row r="986" spans="1:7">
      <c r="A986" s="16">
        <v>40672</v>
      </c>
      <c r="B986" s="19" t="s">
        <v>336</v>
      </c>
      <c r="C986" s="21">
        <v>1518</v>
      </c>
      <c r="D986" s="22" t="s">
        <v>348</v>
      </c>
      <c r="E986" s="26"/>
      <c r="F986" s="26">
        <v>965965</v>
      </c>
      <c r="G986" s="11">
        <f t="shared" si="18"/>
        <v>36011902.5</v>
      </c>
    </row>
    <row r="987" spans="1:7">
      <c r="A987" s="16">
        <v>40672</v>
      </c>
      <c r="B987" s="19" t="s">
        <v>193</v>
      </c>
      <c r="C987" s="21">
        <v>1519</v>
      </c>
      <c r="D987" s="22" t="s">
        <v>349</v>
      </c>
      <c r="E987" s="26"/>
      <c r="F987" s="26">
        <v>4603000</v>
      </c>
      <c r="G987" s="11">
        <f t="shared" si="18"/>
        <v>31408902.5</v>
      </c>
    </row>
    <row r="988" spans="1:7">
      <c r="A988" s="16">
        <v>40672</v>
      </c>
      <c r="B988" s="19" t="s">
        <v>193</v>
      </c>
      <c r="C988" s="21">
        <v>1520</v>
      </c>
      <c r="D988" s="22" t="s">
        <v>350</v>
      </c>
      <c r="E988" s="26"/>
      <c r="F988" s="26">
        <v>5732100</v>
      </c>
      <c r="G988" s="11">
        <f t="shared" si="18"/>
        <v>25676802.5</v>
      </c>
    </row>
    <row r="989" spans="1:7">
      <c r="A989" s="16">
        <v>40672</v>
      </c>
      <c r="B989" s="19" t="s">
        <v>198</v>
      </c>
      <c r="C989" s="21">
        <v>1521</v>
      </c>
      <c r="D989" s="22" t="s">
        <v>351</v>
      </c>
      <c r="E989" s="26"/>
      <c r="F989" s="26">
        <v>2940065</v>
      </c>
      <c r="G989" s="11">
        <f t="shared" si="18"/>
        <v>22736737.5</v>
      </c>
    </row>
    <row r="990" spans="1:7">
      <c r="A990" s="16">
        <v>40672</v>
      </c>
      <c r="B990" s="19" t="s">
        <v>29</v>
      </c>
      <c r="C990" s="21">
        <v>1522</v>
      </c>
      <c r="D990" s="22" t="s">
        <v>352</v>
      </c>
      <c r="E990" s="26"/>
      <c r="F990" s="26">
        <v>630000</v>
      </c>
      <c r="G990" s="11">
        <f t="shared" si="18"/>
        <v>22106737.5</v>
      </c>
    </row>
    <row r="991" spans="1:7">
      <c r="A991" s="16">
        <v>40672</v>
      </c>
      <c r="B991" s="19" t="s">
        <v>288</v>
      </c>
      <c r="C991" s="21">
        <v>1523</v>
      </c>
      <c r="D991" s="22" t="s">
        <v>370</v>
      </c>
      <c r="E991" s="26"/>
      <c r="F991" s="26">
        <v>1395000</v>
      </c>
      <c r="G991" s="11">
        <f t="shared" si="18"/>
        <v>20711737.5</v>
      </c>
    </row>
    <row r="992" spans="1:7">
      <c r="A992" s="16">
        <v>40672</v>
      </c>
      <c r="B992" s="19" t="s">
        <v>288</v>
      </c>
      <c r="C992" s="21">
        <v>1524</v>
      </c>
      <c r="D992" s="22" t="s">
        <v>353</v>
      </c>
      <c r="E992" s="26"/>
      <c r="F992" s="26">
        <v>2234160</v>
      </c>
      <c r="G992" s="11">
        <f t="shared" si="18"/>
        <v>18477577.5</v>
      </c>
    </row>
    <row r="993" spans="1:7">
      <c r="A993" s="16">
        <v>40673</v>
      </c>
      <c r="B993" s="19" t="s">
        <v>229</v>
      </c>
      <c r="C993" s="23" t="s">
        <v>329</v>
      </c>
      <c r="D993" s="23" t="s">
        <v>329</v>
      </c>
      <c r="E993" s="26"/>
      <c r="F993" s="26">
        <v>18412</v>
      </c>
      <c r="G993" s="11">
        <f t="shared" si="18"/>
        <v>18459165.5</v>
      </c>
    </row>
    <row r="994" spans="1:7">
      <c r="A994" s="16">
        <v>40673</v>
      </c>
      <c r="B994" s="19" t="s">
        <v>290</v>
      </c>
      <c r="C994" s="21">
        <v>1525</v>
      </c>
      <c r="D994" s="22" t="s">
        <v>354</v>
      </c>
      <c r="E994" s="26"/>
      <c r="F994" s="26">
        <v>1256430</v>
      </c>
      <c r="G994" s="11">
        <f t="shared" si="18"/>
        <v>17202735.5</v>
      </c>
    </row>
    <row r="995" spans="1:7">
      <c r="A995" s="16">
        <v>40673</v>
      </c>
      <c r="B995" s="19" t="s">
        <v>229</v>
      </c>
      <c r="C995" s="21"/>
      <c r="D995" s="22"/>
      <c r="E995" s="26"/>
      <c r="F995" s="26">
        <v>22928</v>
      </c>
      <c r="G995" s="11">
        <f t="shared" si="18"/>
        <v>17179807.5</v>
      </c>
    </row>
    <row r="996" spans="1:7">
      <c r="A996" s="16">
        <v>40673</v>
      </c>
      <c r="B996" s="19" t="s">
        <v>195</v>
      </c>
      <c r="C996" s="21">
        <v>1526</v>
      </c>
      <c r="D996" s="22" t="s">
        <v>355</v>
      </c>
      <c r="E996" s="26"/>
      <c r="F996" s="26">
        <v>3002560</v>
      </c>
      <c r="G996" s="11">
        <f t="shared" si="18"/>
        <v>14177247.5</v>
      </c>
    </row>
    <row r="997" spans="1:7">
      <c r="A997" s="16">
        <v>40673</v>
      </c>
      <c r="B997" s="19" t="s">
        <v>229</v>
      </c>
      <c r="C997" s="21"/>
      <c r="D997" s="22"/>
      <c r="E997" s="26"/>
      <c r="F997" s="26">
        <v>1400</v>
      </c>
      <c r="G997" s="11">
        <f t="shared" si="18"/>
        <v>14175847.5</v>
      </c>
    </row>
    <row r="998" spans="1:7">
      <c r="A998" s="16">
        <v>40673</v>
      </c>
      <c r="B998" s="19" t="s">
        <v>225</v>
      </c>
      <c r="C998" s="21">
        <v>1527</v>
      </c>
      <c r="D998" s="22" t="s">
        <v>356</v>
      </c>
      <c r="E998" s="26"/>
      <c r="F998" s="26">
        <v>3952621</v>
      </c>
      <c r="G998" s="11">
        <f t="shared" si="18"/>
        <v>10223226.5</v>
      </c>
    </row>
    <row r="999" spans="1:7">
      <c r="A999" s="16">
        <v>40673</v>
      </c>
      <c r="B999" s="19" t="s">
        <v>229</v>
      </c>
      <c r="C999" s="21"/>
      <c r="D999" s="22"/>
      <c r="E999" s="26"/>
      <c r="F999" s="26">
        <v>5558</v>
      </c>
      <c r="G999" s="11">
        <f t="shared" si="18"/>
        <v>10217668.5</v>
      </c>
    </row>
    <row r="1000" spans="1:7">
      <c r="A1000" s="16">
        <v>40673</v>
      </c>
      <c r="B1000" s="19" t="s">
        <v>225</v>
      </c>
      <c r="C1000" s="21">
        <v>1528</v>
      </c>
      <c r="D1000" s="22" t="s">
        <v>357</v>
      </c>
      <c r="E1000" s="26"/>
      <c r="F1000" s="26">
        <v>1000000</v>
      </c>
      <c r="G1000" s="11">
        <f t="shared" si="18"/>
        <v>9217668.5</v>
      </c>
    </row>
    <row r="1001" spans="1:7">
      <c r="A1001" s="16">
        <v>40673</v>
      </c>
      <c r="B1001" s="19" t="s">
        <v>229</v>
      </c>
      <c r="C1001" s="21"/>
      <c r="D1001" s="22"/>
      <c r="E1001" s="26"/>
      <c r="F1001" s="26">
        <v>15427</v>
      </c>
      <c r="G1001" s="11">
        <f t="shared" si="18"/>
        <v>9202241.5</v>
      </c>
    </row>
    <row r="1002" spans="1:7">
      <c r="A1002" s="16">
        <v>40673</v>
      </c>
      <c r="B1002" s="19" t="s">
        <v>337</v>
      </c>
      <c r="C1002" s="21">
        <v>1529</v>
      </c>
      <c r="D1002" s="22" t="s">
        <v>358</v>
      </c>
      <c r="E1002" s="26"/>
      <c r="F1002" s="26">
        <v>1484749</v>
      </c>
      <c r="G1002" s="11">
        <f t="shared" si="18"/>
        <v>7717492.5</v>
      </c>
    </row>
    <row r="1003" spans="1:7">
      <c r="A1003" s="16">
        <v>40673</v>
      </c>
      <c r="B1003" s="19" t="s">
        <v>229</v>
      </c>
      <c r="C1003" s="21"/>
      <c r="D1003" s="22"/>
      <c r="E1003" s="26"/>
      <c r="F1003" s="26">
        <v>3864</v>
      </c>
      <c r="G1003" s="11">
        <f t="shared" si="18"/>
        <v>7713628.5</v>
      </c>
    </row>
    <row r="1004" spans="1:7">
      <c r="A1004" s="16">
        <v>40673</v>
      </c>
      <c r="B1004" s="19" t="s">
        <v>284</v>
      </c>
      <c r="C1004" s="21">
        <v>1530</v>
      </c>
      <c r="D1004" s="22" t="s">
        <v>359</v>
      </c>
      <c r="E1004" s="26"/>
      <c r="F1004" s="26">
        <v>929777</v>
      </c>
      <c r="G1004" s="11">
        <f t="shared" si="18"/>
        <v>6783851.5</v>
      </c>
    </row>
    <row r="1005" spans="1:7">
      <c r="A1005" s="16">
        <v>40673</v>
      </c>
      <c r="B1005" s="19" t="s">
        <v>229</v>
      </c>
      <c r="C1005" s="21"/>
      <c r="D1005" s="22"/>
      <c r="E1005" s="26"/>
      <c r="F1005" s="26">
        <v>5580</v>
      </c>
      <c r="G1005" s="11">
        <f t="shared" si="18"/>
        <v>6778271.5</v>
      </c>
    </row>
    <row r="1006" spans="1:7">
      <c r="A1006" s="16">
        <v>40673</v>
      </c>
      <c r="B1006" s="19" t="s">
        <v>229</v>
      </c>
      <c r="C1006" s="21"/>
      <c r="D1006" s="22"/>
      <c r="E1006" s="26"/>
      <c r="F1006" s="26">
        <v>8937</v>
      </c>
      <c r="G1006" s="11">
        <f t="shared" si="18"/>
        <v>6769334.5</v>
      </c>
    </row>
    <row r="1007" spans="1:7">
      <c r="A1007" s="16">
        <v>40673</v>
      </c>
      <c r="B1007" s="19" t="s">
        <v>229</v>
      </c>
      <c r="C1007" s="21"/>
      <c r="D1007" s="22"/>
      <c r="E1007" s="26"/>
      <c r="F1007" s="26">
        <v>11760</v>
      </c>
      <c r="G1007" s="11">
        <f t="shared" si="18"/>
        <v>6757574.5</v>
      </c>
    </row>
    <row r="1008" spans="1:7">
      <c r="A1008" s="16">
        <v>40673</v>
      </c>
      <c r="B1008" s="19" t="s">
        <v>229</v>
      </c>
      <c r="C1008" s="21"/>
      <c r="D1008" s="22"/>
      <c r="E1008" s="26"/>
      <c r="F1008" s="26">
        <v>2520</v>
      </c>
      <c r="G1008" s="11">
        <f t="shared" si="18"/>
        <v>6755054.5</v>
      </c>
    </row>
    <row r="1009" spans="1:7">
      <c r="A1009" s="16">
        <v>40673</v>
      </c>
      <c r="B1009" s="19" t="s">
        <v>229</v>
      </c>
      <c r="C1009" s="21"/>
      <c r="D1009" s="22"/>
      <c r="E1009" s="26"/>
      <c r="F1009" s="26">
        <v>536</v>
      </c>
      <c r="G1009" s="11">
        <f t="shared" si="18"/>
        <v>6754518.5</v>
      </c>
    </row>
    <row r="1010" spans="1:7">
      <c r="A1010" s="16">
        <v>40673</v>
      </c>
      <c r="B1010" s="19" t="s">
        <v>229</v>
      </c>
      <c r="C1010" s="21"/>
      <c r="D1010" s="22"/>
      <c r="E1010" s="26"/>
      <c r="F1010" s="26">
        <v>134000</v>
      </c>
      <c r="G1010" s="11">
        <f t="shared" si="18"/>
        <v>6620518.5</v>
      </c>
    </row>
    <row r="1011" spans="1:7">
      <c r="A1011" s="16">
        <v>40673</v>
      </c>
      <c r="B1011" s="19" t="s">
        <v>229</v>
      </c>
      <c r="C1011" s="21"/>
      <c r="D1011" s="22"/>
      <c r="E1011" s="26"/>
      <c r="F1011" s="26">
        <v>86</v>
      </c>
      <c r="G1011" s="11">
        <f t="shared" si="18"/>
        <v>6620432.5</v>
      </c>
    </row>
    <row r="1012" spans="1:7">
      <c r="A1012" s="16">
        <v>40673</v>
      </c>
      <c r="B1012" s="19" t="s">
        <v>229</v>
      </c>
      <c r="C1012" s="21"/>
      <c r="D1012" s="22"/>
      <c r="E1012" s="26"/>
      <c r="F1012" s="26">
        <v>21440</v>
      </c>
      <c r="G1012" s="11">
        <f t="shared" si="18"/>
        <v>6598992.5</v>
      </c>
    </row>
    <row r="1013" spans="1:7">
      <c r="A1013" s="16">
        <v>40674</v>
      </c>
      <c r="B1013" s="19" t="s">
        <v>230</v>
      </c>
      <c r="C1013" s="21">
        <v>1531</v>
      </c>
      <c r="D1013" s="22" t="s">
        <v>360</v>
      </c>
      <c r="E1013" s="26"/>
      <c r="F1013" s="26">
        <v>1415273</v>
      </c>
      <c r="G1013" s="11">
        <f t="shared" si="18"/>
        <v>5183719.5</v>
      </c>
    </row>
    <row r="1014" spans="1:7">
      <c r="A1014" s="16">
        <v>40674</v>
      </c>
      <c r="B1014" s="19" t="s">
        <v>229</v>
      </c>
      <c r="C1014" s="21"/>
      <c r="D1014" s="22"/>
      <c r="E1014" s="26"/>
      <c r="F1014" s="26">
        <v>5026</v>
      </c>
      <c r="G1014" s="11">
        <f t="shared" si="18"/>
        <v>5178693.5</v>
      </c>
    </row>
    <row r="1015" spans="1:7">
      <c r="A1015" s="16">
        <v>40674</v>
      </c>
      <c r="B1015" s="19" t="s">
        <v>338</v>
      </c>
      <c r="C1015" s="21">
        <v>1532</v>
      </c>
      <c r="D1015" s="22" t="s">
        <v>361</v>
      </c>
      <c r="E1015" s="26"/>
      <c r="F1015" s="26">
        <v>652000</v>
      </c>
      <c r="G1015" s="11">
        <f t="shared" si="18"/>
        <v>4526693.5</v>
      </c>
    </row>
    <row r="1016" spans="1:7">
      <c r="A1016" s="16">
        <v>40674</v>
      </c>
      <c r="B1016" s="19" t="s">
        <v>229</v>
      </c>
      <c r="C1016" s="21"/>
      <c r="D1016" s="22"/>
      <c r="E1016" s="26"/>
      <c r="F1016" s="26">
        <v>3719</v>
      </c>
      <c r="G1016" s="11">
        <f t="shared" si="18"/>
        <v>4522974.5</v>
      </c>
    </row>
    <row r="1017" spans="1:7">
      <c r="A1017" s="16">
        <v>40674</v>
      </c>
      <c r="B1017" s="19" t="s">
        <v>286</v>
      </c>
      <c r="C1017" s="21">
        <v>1533</v>
      </c>
      <c r="D1017" s="22" t="s">
        <v>362</v>
      </c>
      <c r="E1017" s="26"/>
      <c r="F1017" s="26">
        <v>1000000</v>
      </c>
      <c r="G1017" s="11">
        <f t="shared" si="18"/>
        <v>3522974.5</v>
      </c>
    </row>
    <row r="1018" spans="1:7" ht="18.75">
      <c r="A1018" s="126" t="s">
        <v>0</v>
      </c>
      <c r="B1018" s="126"/>
      <c r="C1018" s="126"/>
      <c r="D1018" s="126"/>
      <c r="E1018" s="126"/>
      <c r="F1018" s="126"/>
      <c r="G1018" s="126"/>
    </row>
    <row r="1019" spans="1:7" ht="15.75">
      <c r="A1019" s="127" t="s">
        <v>1</v>
      </c>
      <c r="B1019" s="127"/>
      <c r="C1019" s="127"/>
      <c r="D1019" s="127"/>
      <c r="E1019" s="127"/>
      <c r="F1019" s="127"/>
      <c r="G1019" s="127"/>
    </row>
    <row r="1020" spans="1:7" ht="15.75">
      <c r="A1020" s="127" t="s">
        <v>2</v>
      </c>
      <c r="B1020" s="127"/>
      <c r="C1020" s="127"/>
      <c r="D1020" s="127"/>
      <c r="E1020" s="127"/>
      <c r="F1020" s="127"/>
      <c r="G1020" s="127"/>
    </row>
    <row r="1021" spans="1:7" ht="15.75">
      <c r="A1021" s="127" t="s">
        <v>3</v>
      </c>
      <c r="B1021" s="127"/>
      <c r="C1021" s="127"/>
      <c r="D1021" s="127"/>
      <c r="E1021" s="127"/>
      <c r="F1021" s="127"/>
      <c r="G1021" s="127"/>
    </row>
    <row r="1022" spans="1:7" ht="15.75">
      <c r="A1022" s="128">
        <v>40664</v>
      </c>
      <c r="B1022" s="127"/>
      <c r="C1022" s="127"/>
      <c r="D1022" s="127"/>
      <c r="E1022" s="127"/>
      <c r="F1022" s="127"/>
      <c r="G1022" s="127"/>
    </row>
    <row r="1023" spans="1:7" ht="15.75">
      <c r="A1023" s="128" t="s">
        <v>279</v>
      </c>
      <c r="B1023" s="127"/>
      <c r="C1023" s="127"/>
      <c r="D1023" s="127"/>
      <c r="E1023" s="127"/>
      <c r="F1023" s="127"/>
      <c r="G1023" s="127"/>
    </row>
    <row r="1024" spans="1:7" ht="15.75">
      <c r="A1024" s="4" t="s">
        <v>4</v>
      </c>
      <c r="B1024" s="5" t="s">
        <v>5</v>
      </c>
      <c r="C1024" s="5" t="s">
        <v>183</v>
      </c>
      <c r="D1024" s="5" t="s">
        <v>184</v>
      </c>
      <c r="E1024" s="5" t="s">
        <v>6</v>
      </c>
      <c r="F1024" s="5" t="s">
        <v>7</v>
      </c>
      <c r="G1024" s="5" t="s">
        <v>8</v>
      </c>
    </row>
    <row r="1025" spans="1:7">
      <c r="A1025" s="16">
        <v>40674</v>
      </c>
      <c r="B1025" s="19" t="s">
        <v>229</v>
      </c>
      <c r="C1025" s="21"/>
      <c r="D1025" s="22"/>
      <c r="E1025" s="26"/>
      <c r="F1025" s="26">
        <v>12010</v>
      </c>
      <c r="G1025" s="11">
        <f>G1017+E1025-F1025</f>
        <v>3510964.5</v>
      </c>
    </row>
    <row r="1026" spans="1:7">
      <c r="A1026" s="16">
        <v>40674</v>
      </c>
      <c r="B1026" s="19" t="s">
        <v>339</v>
      </c>
      <c r="C1026" s="21">
        <v>1534</v>
      </c>
      <c r="D1026" s="22" t="s">
        <v>363</v>
      </c>
      <c r="E1026" s="26"/>
      <c r="F1026" s="26">
        <v>700000</v>
      </c>
      <c r="G1026" s="11">
        <f t="shared" si="18"/>
        <v>2810964.5</v>
      </c>
    </row>
    <row r="1027" spans="1:7">
      <c r="A1027" s="16">
        <v>40674</v>
      </c>
      <c r="B1027" s="19" t="s">
        <v>219</v>
      </c>
      <c r="C1027" s="21">
        <v>1535</v>
      </c>
      <c r="D1027" s="22" t="s">
        <v>364</v>
      </c>
      <c r="E1027" s="26"/>
      <c r="F1027" s="26">
        <v>658200</v>
      </c>
      <c r="G1027" s="11">
        <f t="shared" si="18"/>
        <v>2152764.5</v>
      </c>
    </row>
    <row r="1028" spans="1:7">
      <c r="A1028" s="16">
        <v>40674</v>
      </c>
      <c r="B1028" s="19" t="s">
        <v>229</v>
      </c>
      <c r="C1028" s="21"/>
      <c r="D1028" s="22"/>
      <c r="E1028" s="26"/>
      <c r="F1028" s="26">
        <v>2608</v>
      </c>
      <c r="G1028" s="11">
        <f t="shared" si="18"/>
        <v>2150156.5</v>
      </c>
    </row>
    <row r="1029" spans="1:7">
      <c r="A1029" s="16">
        <v>40674</v>
      </c>
      <c r="B1029" s="19" t="s">
        <v>219</v>
      </c>
      <c r="C1029" s="21">
        <v>1536</v>
      </c>
      <c r="D1029" s="22" t="s">
        <v>365</v>
      </c>
      <c r="E1029" s="26"/>
      <c r="F1029" s="26">
        <v>141800</v>
      </c>
      <c r="G1029" s="11">
        <f t="shared" si="18"/>
        <v>2008356.5</v>
      </c>
    </row>
    <row r="1030" spans="1:7">
      <c r="A1030" s="16">
        <v>40674</v>
      </c>
      <c r="B1030" s="19" t="s">
        <v>229</v>
      </c>
      <c r="C1030" s="21"/>
      <c r="D1030" s="22"/>
      <c r="E1030" s="26"/>
      <c r="F1030" s="26">
        <v>5661</v>
      </c>
      <c r="G1030" s="11">
        <f t="shared" si="18"/>
        <v>2002695.5</v>
      </c>
    </row>
    <row r="1031" spans="1:7">
      <c r="A1031" s="16">
        <v>40674</v>
      </c>
      <c r="B1031" s="19" t="s">
        <v>229</v>
      </c>
      <c r="C1031" s="21"/>
      <c r="D1031" s="22"/>
      <c r="E1031" s="26"/>
      <c r="F1031" s="26">
        <v>2800</v>
      </c>
      <c r="G1031" s="11">
        <f t="shared" si="18"/>
        <v>1999895.5</v>
      </c>
    </row>
    <row r="1032" spans="1:7">
      <c r="A1032" s="16">
        <v>40674</v>
      </c>
      <c r="B1032" s="19" t="s">
        <v>229</v>
      </c>
      <c r="C1032" s="21"/>
      <c r="D1032" s="22"/>
      <c r="E1032" s="26"/>
      <c r="F1032" s="26">
        <v>4000</v>
      </c>
      <c r="G1032" s="11">
        <f t="shared" si="18"/>
        <v>1995895.5</v>
      </c>
    </row>
    <row r="1033" spans="1:7">
      <c r="A1033" s="16">
        <v>40674</v>
      </c>
      <c r="B1033" s="19" t="s">
        <v>229</v>
      </c>
      <c r="C1033" s="21"/>
      <c r="D1033" s="22"/>
      <c r="E1033" s="26"/>
      <c r="F1033" s="26">
        <v>567</v>
      </c>
      <c r="G1033" s="11">
        <f t="shared" si="18"/>
        <v>1995328.5</v>
      </c>
    </row>
    <row r="1034" spans="1:7">
      <c r="A1034" s="16">
        <v>40674</v>
      </c>
      <c r="B1034" s="19" t="s">
        <v>229</v>
      </c>
      <c r="C1034" s="21"/>
      <c r="D1034" s="22"/>
      <c r="E1034" s="26"/>
      <c r="F1034" s="26">
        <v>2633</v>
      </c>
      <c r="G1034" s="11">
        <f t="shared" si="18"/>
        <v>1992695.5</v>
      </c>
    </row>
    <row r="1035" spans="1:7">
      <c r="A1035" s="16">
        <v>40674</v>
      </c>
      <c r="B1035" s="19" t="s">
        <v>229</v>
      </c>
      <c r="C1035" s="21"/>
      <c r="D1035" s="22"/>
      <c r="E1035" s="26"/>
      <c r="F1035" s="26">
        <v>4000</v>
      </c>
      <c r="G1035" s="11">
        <f t="shared" si="18"/>
        <v>1988695.5</v>
      </c>
    </row>
    <row r="1036" spans="1:7">
      <c r="A1036" s="16">
        <v>40674</v>
      </c>
      <c r="B1036" s="19" t="s">
        <v>229</v>
      </c>
      <c r="C1036" s="21"/>
      <c r="D1036" s="22"/>
      <c r="E1036" s="26"/>
      <c r="F1036" s="26">
        <v>15810</v>
      </c>
      <c r="G1036" s="11">
        <f t="shared" si="18"/>
        <v>1972885.5</v>
      </c>
    </row>
    <row r="1037" spans="1:7">
      <c r="A1037" s="16">
        <v>40676</v>
      </c>
      <c r="B1037" s="19" t="s">
        <v>229</v>
      </c>
      <c r="C1037" s="21"/>
      <c r="D1037" s="22"/>
      <c r="E1037" s="26"/>
      <c r="F1037" s="26">
        <v>5939</v>
      </c>
      <c r="G1037" s="11">
        <f t="shared" si="18"/>
        <v>1966946.5</v>
      </c>
    </row>
    <row r="1038" spans="1:7">
      <c r="A1038" s="16">
        <v>40680</v>
      </c>
      <c r="B1038" s="19" t="s">
        <v>229</v>
      </c>
      <c r="C1038" s="21"/>
      <c r="D1038" s="22"/>
      <c r="E1038" s="26"/>
      <c r="F1038" s="26">
        <v>1316</v>
      </c>
      <c r="G1038" s="11">
        <f t="shared" si="18"/>
        <v>1965630.5</v>
      </c>
    </row>
    <row r="1039" spans="1:7">
      <c r="A1039" s="16">
        <v>40683</v>
      </c>
      <c r="B1039" s="19" t="s">
        <v>229</v>
      </c>
      <c r="C1039" s="21"/>
      <c r="D1039" s="22"/>
      <c r="E1039" s="26"/>
      <c r="F1039" s="26">
        <v>320</v>
      </c>
      <c r="G1039" s="11">
        <f t="shared" si="18"/>
        <v>1965310.5</v>
      </c>
    </row>
    <row r="1040" spans="1:7">
      <c r="A1040" s="16">
        <v>40679</v>
      </c>
      <c r="B1040" s="19" t="s">
        <v>340</v>
      </c>
      <c r="C1040" s="21">
        <v>1537</v>
      </c>
      <c r="D1040" s="22" t="s">
        <v>366</v>
      </c>
      <c r="E1040" s="26"/>
      <c r="F1040" s="26">
        <v>329000</v>
      </c>
      <c r="G1040" s="11">
        <f t="shared" si="18"/>
        <v>1636310.5</v>
      </c>
    </row>
    <row r="1041" spans="1:8">
      <c r="A1041" s="16">
        <v>40683</v>
      </c>
      <c r="B1041" s="19" t="s">
        <v>341</v>
      </c>
      <c r="C1041" s="21">
        <v>1538</v>
      </c>
      <c r="D1041" s="22" t="s">
        <v>367</v>
      </c>
      <c r="E1041" s="26"/>
      <c r="F1041" s="26">
        <v>80000</v>
      </c>
      <c r="G1041" s="11">
        <f t="shared" si="18"/>
        <v>1556310.5</v>
      </c>
    </row>
    <row r="1042" spans="1:8">
      <c r="A1042" s="16">
        <v>40688</v>
      </c>
      <c r="B1042" s="19" t="s">
        <v>342</v>
      </c>
      <c r="C1042" s="21">
        <v>1539</v>
      </c>
      <c r="D1042" s="22" t="s">
        <v>368</v>
      </c>
      <c r="E1042" s="26"/>
      <c r="F1042" s="26">
        <v>87500</v>
      </c>
      <c r="G1042" s="11">
        <f t="shared" si="18"/>
        <v>1468810.5</v>
      </c>
    </row>
    <row r="1043" spans="1:8">
      <c r="A1043" s="16">
        <v>40689</v>
      </c>
      <c r="B1043" s="19" t="s">
        <v>229</v>
      </c>
      <c r="C1043" s="21"/>
      <c r="D1043" s="22"/>
      <c r="E1043" s="26"/>
      <c r="F1043" s="26">
        <v>350</v>
      </c>
      <c r="G1043" s="11">
        <f t="shared" si="18"/>
        <v>1468460.5</v>
      </c>
    </row>
    <row r="1044" spans="1:8">
      <c r="A1044" s="16">
        <v>40689</v>
      </c>
      <c r="B1044" s="19" t="s">
        <v>229</v>
      </c>
      <c r="C1044" s="21"/>
      <c r="D1044" s="22"/>
      <c r="E1044" s="26"/>
      <c r="F1044" s="26">
        <v>950</v>
      </c>
      <c r="G1044" s="11">
        <f t="shared" si="18"/>
        <v>1467510.5</v>
      </c>
    </row>
    <row r="1045" spans="1:8">
      <c r="A1045" s="16">
        <v>40689</v>
      </c>
      <c r="B1045" s="19" t="s">
        <v>229</v>
      </c>
      <c r="C1045" s="21"/>
      <c r="D1045" s="22"/>
      <c r="E1045" s="26"/>
      <c r="F1045" s="26">
        <v>90</v>
      </c>
      <c r="G1045" s="11">
        <f t="shared" si="18"/>
        <v>1467420.5</v>
      </c>
    </row>
    <row r="1046" spans="1:8">
      <c r="A1046" s="16">
        <v>40689</v>
      </c>
      <c r="B1046" s="19" t="s">
        <v>229</v>
      </c>
      <c r="C1046" s="21"/>
      <c r="D1046" s="22"/>
      <c r="E1046" s="26"/>
      <c r="F1046" s="26">
        <v>22500</v>
      </c>
      <c r="G1046" s="11">
        <f t="shared" si="18"/>
        <v>1444920.5</v>
      </c>
    </row>
    <row r="1047" spans="1:8">
      <c r="A1047" s="16">
        <v>40689</v>
      </c>
      <c r="B1047" s="19" t="s">
        <v>229</v>
      </c>
      <c r="C1047" s="21"/>
      <c r="D1047" s="22"/>
      <c r="E1047" s="26"/>
      <c r="F1047" s="26">
        <v>14</v>
      </c>
      <c r="G1047" s="11">
        <f t="shared" si="18"/>
        <v>1444906.5</v>
      </c>
    </row>
    <row r="1048" spans="1:8">
      <c r="A1048" s="16">
        <v>40689</v>
      </c>
      <c r="B1048" s="19" t="s">
        <v>229</v>
      </c>
      <c r="C1048" s="21"/>
      <c r="D1048" s="22"/>
      <c r="E1048" s="26"/>
      <c r="F1048" s="26">
        <v>3600</v>
      </c>
      <c r="G1048" s="11">
        <f t="shared" si="18"/>
        <v>1441306.5</v>
      </c>
    </row>
    <row r="1049" spans="1:8">
      <c r="A1049" s="16">
        <v>40689</v>
      </c>
      <c r="B1049" s="19" t="s">
        <v>343</v>
      </c>
      <c r="C1049" s="21">
        <v>1540</v>
      </c>
      <c r="D1049" s="22" t="s">
        <v>369</v>
      </c>
      <c r="E1049" s="26"/>
      <c r="F1049" s="26">
        <v>237500</v>
      </c>
      <c r="G1049" s="11">
        <f t="shared" si="18"/>
        <v>1203806.5</v>
      </c>
    </row>
    <row r="1050" spans="1:8">
      <c r="A1050" s="16"/>
      <c r="B1050" s="19"/>
      <c r="C1050" s="21"/>
      <c r="D1050" s="22"/>
      <c r="E1050" s="9">
        <f>SUM(E979:E1049)</f>
        <v>42569729</v>
      </c>
      <c r="F1050" s="9">
        <f>SUM(F979:F1049)</f>
        <v>41430644</v>
      </c>
      <c r="G1050" s="9">
        <f>G979+E1050-F1050</f>
        <v>1203806.5</v>
      </c>
    </row>
    <row r="1051" spans="1:8">
      <c r="A1051" s="30"/>
      <c r="B1051" s="31"/>
      <c r="C1051" s="31"/>
      <c r="D1051" s="31"/>
      <c r="E1051" s="32"/>
      <c r="F1051" s="32"/>
      <c r="G1051" s="32"/>
    </row>
    <row r="1052" spans="1:8">
      <c r="A1052" s="30"/>
      <c r="B1052" s="31"/>
      <c r="C1052" s="31"/>
      <c r="D1052" s="31"/>
      <c r="E1052" s="32"/>
      <c r="F1052" s="32"/>
      <c r="G1052" s="32"/>
    </row>
    <row r="1053" spans="1:8">
      <c r="A1053" s="30"/>
      <c r="B1053" s="31"/>
      <c r="C1053" s="31"/>
      <c r="D1053" s="31"/>
      <c r="E1053" s="32"/>
      <c r="F1053" s="32"/>
      <c r="G1053" s="32"/>
      <c r="H1053" s="13">
        <f>F982+F993+F995+F997+F999+F1001+F1003+F1005+F1006+F1007+F1008+F1009+F1010+F1011+F1012+F1014+F1016+F1025+F1028+F1030+F1031+F1032+F1033+F1034+F1035+F1036+F1037+F1038+F1039+F1043+F1044+F1045+F1046+F1047+F1048</f>
        <v>346601</v>
      </c>
    </row>
    <row r="1054" spans="1:8">
      <c r="A1054" s="30"/>
      <c r="B1054" s="31"/>
      <c r="C1054" s="31"/>
      <c r="D1054" s="31"/>
      <c r="E1054" s="32"/>
      <c r="F1054" s="32"/>
      <c r="G1054" s="32"/>
    </row>
    <row r="1055" spans="1:8">
      <c r="G1055" s="13"/>
    </row>
    <row r="1059" spans="1:7">
      <c r="B1059" s="1" t="s">
        <v>28</v>
      </c>
      <c r="C1059" s="1"/>
      <c r="D1059" s="1"/>
      <c r="E1059" s="1" t="s">
        <v>29</v>
      </c>
    </row>
    <row r="1060" spans="1:7">
      <c r="B1060" s="1" t="s">
        <v>30</v>
      </c>
      <c r="C1060" s="1"/>
      <c r="D1060" s="1"/>
      <c r="E1060" s="1" t="s">
        <v>31</v>
      </c>
    </row>
    <row r="1064" spans="1:7" ht="18.75">
      <c r="A1064" s="126" t="s">
        <v>0</v>
      </c>
      <c r="B1064" s="126"/>
      <c r="C1064" s="126"/>
      <c r="D1064" s="126"/>
      <c r="E1064" s="126"/>
      <c r="F1064" s="126"/>
      <c r="G1064" s="126"/>
    </row>
    <row r="1065" spans="1:7" ht="15.75">
      <c r="A1065" s="127" t="s">
        <v>1</v>
      </c>
      <c r="B1065" s="127"/>
      <c r="C1065" s="127"/>
      <c r="D1065" s="127"/>
      <c r="E1065" s="127"/>
      <c r="F1065" s="127"/>
      <c r="G1065" s="127"/>
    </row>
    <row r="1066" spans="1:7" ht="15.75">
      <c r="A1066" s="127" t="s">
        <v>2</v>
      </c>
      <c r="B1066" s="127"/>
      <c r="C1066" s="127"/>
      <c r="D1066" s="127"/>
      <c r="E1066" s="127"/>
      <c r="F1066" s="127"/>
      <c r="G1066" s="127"/>
    </row>
    <row r="1067" spans="1:7" ht="15.75">
      <c r="A1067" s="127" t="s">
        <v>3</v>
      </c>
      <c r="B1067" s="127"/>
      <c r="C1067" s="127"/>
      <c r="D1067" s="127"/>
      <c r="E1067" s="127"/>
      <c r="F1067" s="127"/>
      <c r="G1067" s="127"/>
    </row>
    <row r="1068" spans="1:7" ht="15.75">
      <c r="A1068" s="128">
        <v>40695</v>
      </c>
      <c r="B1068" s="127"/>
      <c r="C1068" s="127"/>
      <c r="D1068" s="127"/>
      <c r="E1068" s="127"/>
      <c r="F1068" s="127"/>
      <c r="G1068" s="127"/>
    </row>
    <row r="1069" spans="1:7" ht="15.75">
      <c r="A1069" s="128" t="s">
        <v>278</v>
      </c>
      <c r="B1069" s="127"/>
      <c r="C1069" s="127"/>
      <c r="D1069" s="127"/>
      <c r="E1069" s="127"/>
      <c r="F1069" s="127"/>
      <c r="G1069" s="127"/>
    </row>
    <row r="1070" spans="1:7" ht="15.75">
      <c r="A1070" s="4" t="s">
        <v>4</v>
      </c>
      <c r="B1070" s="5" t="s">
        <v>5</v>
      </c>
      <c r="C1070" s="5" t="s">
        <v>183</v>
      </c>
      <c r="D1070" s="5" t="s">
        <v>184</v>
      </c>
      <c r="E1070" s="5" t="s">
        <v>6</v>
      </c>
      <c r="F1070" s="5" t="s">
        <v>7</v>
      </c>
      <c r="G1070" s="5" t="s">
        <v>8</v>
      </c>
    </row>
    <row r="1071" spans="1:7">
      <c r="A1071" s="33"/>
      <c r="B1071" s="34" t="s">
        <v>181</v>
      </c>
      <c r="C1071" s="28"/>
      <c r="D1071" s="28"/>
      <c r="E1071" s="35"/>
      <c r="F1071" s="35"/>
      <c r="G1071" s="9">
        <f>G1050</f>
        <v>1203806.5</v>
      </c>
    </row>
    <row r="1072" spans="1:7">
      <c r="A1072" s="10">
        <v>40696</v>
      </c>
      <c r="B1072" s="19" t="s">
        <v>23</v>
      </c>
      <c r="C1072" s="7"/>
      <c r="D1072" s="7"/>
      <c r="E1072" s="8">
        <v>500000</v>
      </c>
      <c r="F1072" s="8"/>
      <c r="G1072" s="11">
        <f>G1071+E1072-F1072</f>
        <v>1703806.5</v>
      </c>
    </row>
    <row r="1073" spans="1:7">
      <c r="A1073" s="10">
        <v>40697</v>
      </c>
      <c r="B1073" s="19" t="s">
        <v>23</v>
      </c>
      <c r="C1073" s="7"/>
      <c r="D1073" s="7"/>
      <c r="E1073" s="8">
        <v>38498000</v>
      </c>
      <c r="F1073" s="8"/>
      <c r="G1073" s="11">
        <f t="shared" ref="G1073:G1108" si="19">G1072+E1073-F1073</f>
        <v>40201806.5</v>
      </c>
    </row>
    <row r="1074" spans="1:7">
      <c r="A1074" s="15">
        <v>40701</v>
      </c>
      <c r="B1074" s="18" t="s">
        <v>187</v>
      </c>
      <c r="C1074" s="20">
        <v>1541</v>
      </c>
      <c r="D1074" s="22" t="s">
        <v>386</v>
      </c>
      <c r="E1074" s="25"/>
      <c r="F1074" s="25">
        <v>289790</v>
      </c>
      <c r="G1074" s="11">
        <f t="shared" si="19"/>
        <v>39912016.5</v>
      </c>
    </row>
    <row r="1075" spans="1:7">
      <c r="A1075" s="15">
        <v>40701</v>
      </c>
      <c r="B1075" s="18" t="s">
        <v>229</v>
      </c>
      <c r="C1075" s="20"/>
      <c r="D1075" s="22"/>
      <c r="E1075" s="26"/>
      <c r="F1075" s="26">
        <v>400</v>
      </c>
      <c r="G1075" s="11">
        <f t="shared" si="19"/>
        <v>39911616.5</v>
      </c>
    </row>
    <row r="1076" spans="1:7">
      <c r="A1076" s="16">
        <v>40701</v>
      </c>
      <c r="B1076" s="19" t="s">
        <v>371</v>
      </c>
      <c r="C1076" s="21">
        <v>1542</v>
      </c>
      <c r="D1076" s="22" t="s">
        <v>387</v>
      </c>
      <c r="E1076" s="26"/>
      <c r="F1076" s="26">
        <v>100000</v>
      </c>
      <c r="G1076" s="11">
        <f t="shared" si="19"/>
        <v>39811616.5</v>
      </c>
    </row>
    <row r="1077" spans="1:7">
      <c r="A1077" s="16">
        <v>40702</v>
      </c>
      <c r="B1077" s="19" t="s">
        <v>341</v>
      </c>
      <c r="C1077" s="21">
        <v>1543</v>
      </c>
      <c r="D1077" s="22" t="s">
        <v>388</v>
      </c>
      <c r="E1077" s="26"/>
      <c r="F1077" s="26">
        <v>300000</v>
      </c>
      <c r="G1077" s="11">
        <f t="shared" si="19"/>
        <v>39511616.5</v>
      </c>
    </row>
    <row r="1078" spans="1:7">
      <c r="A1078" s="16">
        <v>40702</v>
      </c>
      <c r="B1078" s="19" t="s">
        <v>229</v>
      </c>
      <c r="C1078" s="23" t="s">
        <v>329</v>
      </c>
      <c r="D1078" s="23" t="s">
        <v>329</v>
      </c>
      <c r="E1078" s="26"/>
      <c r="F1078" s="26">
        <v>1159</v>
      </c>
      <c r="G1078" s="11">
        <f t="shared" si="19"/>
        <v>39510457.5</v>
      </c>
    </row>
    <row r="1079" spans="1:7">
      <c r="A1079" s="16">
        <v>40702</v>
      </c>
      <c r="B1079" s="18" t="s">
        <v>229</v>
      </c>
      <c r="C1079" s="23" t="s">
        <v>329</v>
      </c>
      <c r="D1079" s="23" t="s">
        <v>329</v>
      </c>
      <c r="E1079" s="26"/>
      <c r="F1079" s="26">
        <v>1200</v>
      </c>
      <c r="G1079" s="11">
        <f t="shared" si="19"/>
        <v>39509257.5</v>
      </c>
    </row>
    <row r="1080" spans="1:7">
      <c r="A1080" s="17">
        <v>40704</v>
      </c>
      <c r="B1080" s="19" t="s">
        <v>372</v>
      </c>
      <c r="C1080" s="21">
        <v>1544</v>
      </c>
      <c r="D1080" s="22" t="s">
        <v>389</v>
      </c>
      <c r="E1080" s="26"/>
      <c r="F1080" s="26">
        <v>249400</v>
      </c>
      <c r="G1080" s="11">
        <f t="shared" si="19"/>
        <v>39259857.5</v>
      </c>
    </row>
    <row r="1081" spans="1:7">
      <c r="A1081" s="16">
        <v>40706</v>
      </c>
      <c r="B1081" s="19" t="s">
        <v>294</v>
      </c>
      <c r="C1081" s="21">
        <v>1545</v>
      </c>
      <c r="D1081" s="22" t="s">
        <v>390</v>
      </c>
      <c r="E1081" s="26"/>
      <c r="F1081" s="26">
        <v>560000</v>
      </c>
      <c r="G1081" s="11">
        <f t="shared" si="19"/>
        <v>38699857.5</v>
      </c>
    </row>
    <row r="1082" spans="1:7">
      <c r="A1082" s="16">
        <v>40706</v>
      </c>
      <c r="B1082" s="19" t="s">
        <v>373</v>
      </c>
      <c r="C1082" s="21">
        <v>1546</v>
      </c>
      <c r="D1082" s="22" t="s">
        <v>391</v>
      </c>
      <c r="E1082" s="26"/>
      <c r="F1082" s="26">
        <v>1333000</v>
      </c>
      <c r="G1082" s="11">
        <f t="shared" si="19"/>
        <v>37366857.5</v>
      </c>
    </row>
    <row r="1083" spans="1:7">
      <c r="A1083" s="16">
        <v>40706</v>
      </c>
      <c r="B1083" s="19" t="s">
        <v>374</v>
      </c>
      <c r="C1083" s="21">
        <v>1547</v>
      </c>
      <c r="D1083" s="22" t="s">
        <v>392</v>
      </c>
      <c r="E1083" s="26"/>
      <c r="F1083" s="26">
        <v>1909930</v>
      </c>
      <c r="G1083" s="11">
        <f t="shared" si="19"/>
        <v>35456927.5</v>
      </c>
    </row>
    <row r="1084" spans="1:7">
      <c r="A1084" s="16">
        <v>40706</v>
      </c>
      <c r="B1084" s="19" t="s">
        <v>375</v>
      </c>
      <c r="C1084" s="21">
        <v>1548</v>
      </c>
      <c r="D1084" s="22" t="s">
        <v>393</v>
      </c>
      <c r="E1084" s="26"/>
      <c r="F1084" s="26">
        <v>400000</v>
      </c>
      <c r="G1084" s="11">
        <f t="shared" si="19"/>
        <v>35056927.5</v>
      </c>
    </row>
    <row r="1085" spans="1:7">
      <c r="A1085" s="16">
        <v>40706</v>
      </c>
      <c r="B1085" s="19" t="s">
        <v>219</v>
      </c>
      <c r="C1085" s="21">
        <v>1549</v>
      </c>
      <c r="D1085" s="22" t="s">
        <v>394</v>
      </c>
      <c r="E1085" s="26"/>
      <c r="F1085" s="26">
        <v>920665</v>
      </c>
      <c r="G1085" s="11">
        <f t="shared" si="19"/>
        <v>34136262.5</v>
      </c>
    </row>
    <row r="1086" spans="1:7">
      <c r="A1086" s="16">
        <v>40706</v>
      </c>
      <c r="B1086" s="19" t="s">
        <v>286</v>
      </c>
      <c r="C1086" s="21">
        <v>1550</v>
      </c>
      <c r="D1086" s="22" t="s">
        <v>395</v>
      </c>
      <c r="E1086" s="26"/>
      <c r="F1086" s="26">
        <v>6533160</v>
      </c>
      <c r="G1086" s="11">
        <f t="shared" si="19"/>
        <v>27603102.5</v>
      </c>
    </row>
    <row r="1087" spans="1:7">
      <c r="A1087" s="16">
        <v>40706</v>
      </c>
      <c r="B1087" s="19" t="s">
        <v>193</v>
      </c>
      <c r="C1087" s="21">
        <v>1551</v>
      </c>
      <c r="D1087" s="22" t="s">
        <v>396</v>
      </c>
      <c r="E1087" s="26"/>
      <c r="F1087" s="26">
        <v>2059200</v>
      </c>
      <c r="G1087" s="11">
        <f t="shared" si="19"/>
        <v>25543902.5</v>
      </c>
    </row>
    <row r="1088" spans="1:7">
      <c r="A1088" s="16">
        <v>40706</v>
      </c>
      <c r="B1088" s="19" t="s">
        <v>376</v>
      </c>
      <c r="C1088" s="21">
        <v>1552</v>
      </c>
      <c r="D1088" s="22" t="s">
        <v>397</v>
      </c>
      <c r="E1088" s="26"/>
      <c r="F1088" s="26">
        <v>897450</v>
      </c>
      <c r="G1088" s="11">
        <f t="shared" si="19"/>
        <v>24646452.5</v>
      </c>
    </row>
    <row r="1089" spans="1:7">
      <c r="A1089" s="16">
        <v>40706</v>
      </c>
      <c r="B1089" s="19" t="s">
        <v>377</v>
      </c>
      <c r="C1089" s="21">
        <v>1553</v>
      </c>
      <c r="D1089" s="22" t="s">
        <v>398</v>
      </c>
      <c r="E1089" s="26"/>
      <c r="F1089" s="26">
        <v>3227925</v>
      </c>
      <c r="G1089" s="11">
        <f t="shared" si="19"/>
        <v>21418527.5</v>
      </c>
    </row>
    <row r="1090" spans="1:7">
      <c r="A1090" s="16">
        <v>40706</v>
      </c>
      <c r="B1090" s="19" t="s">
        <v>225</v>
      </c>
      <c r="C1090" s="21">
        <v>1554</v>
      </c>
      <c r="D1090" s="22" t="s">
        <v>399</v>
      </c>
      <c r="E1090" s="26"/>
      <c r="F1090" s="26">
        <v>2230081</v>
      </c>
      <c r="G1090" s="11">
        <f t="shared" si="19"/>
        <v>19188446.5</v>
      </c>
    </row>
    <row r="1091" spans="1:7">
      <c r="A1091" s="16">
        <v>40707</v>
      </c>
      <c r="B1091" s="19" t="s">
        <v>229</v>
      </c>
      <c r="C1091" s="23" t="s">
        <v>329</v>
      </c>
      <c r="D1091" s="23" t="s">
        <v>329</v>
      </c>
      <c r="E1091" s="26"/>
      <c r="F1091" s="26">
        <v>2240</v>
      </c>
      <c r="G1091" s="11">
        <f t="shared" si="19"/>
        <v>19186206.5</v>
      </c>
    </row>
    <row r="1092" spans="1:7">
      <c r="A1092" s="16">
        <v>40707</v>
      </c>
      <c r="B1092" s="19" t="s">
        <v>229</v>
      </c>
      <c r="C1092" s="23" t="s">
        <v>329</v>
      </c>
      <c r="D1092" s="23" t="s">
        <v>329</v>
      </c>
      <c r="E1092" s="26"/>
      <c r="F1092" s="26">
        <v>3683</v>
      </c>
      <c r="G1092" s="11">
        <f t="shared" si="19"/>
        <v>19182523.5</v>
      </c>
    </row>
    <row r="1093" spans="1:7">
      <c r="A1093" s="16">
        <v>40707</v>
      </c>
      <c r="B1093" s="19" t="s">
        <v>229</v>
      </c>
      <c r="C1093" s="23" t="s">
        <v>329</v>
      </c>
      <c r="D1093" s="23" t="s">
        <v>329</v>
      </c>
      <c r="E1093" s="26"/>
      <c r="F1093" s="26">
        <v>8237</v>
      </c>
      <c r="G1093" s="11">
        <f t="shared" si="19"/>
        <v>19174286.5</v>
      </c>
    </row>
    <row r="1094" spans="1:7">
      <c r="A1094" s="16">
        <v>40707</v>
      </c>
      <c r="B1094" s="19" t="s">
        <v>229</v>
      </c>
      <c r="C1094" s="23" t="s">
        <v>329</v>
      </c>
      <c r="D1094" s="23" t="s">
        <v>329</v>
      </c>
      <c r="E1094" s="26"/>
      <c r="F1094" s="26">
        <v>26133</v>
      </c>
      <c r="G1094" s="11">
        <f t="shared" si="19"/>
        <v>19148153.5</v>
      </c>
    </row>
    <row r="1095" spans="1:7">
      <c r="A1095" s="16">
        <v>40707</v>
      </c>
      <c r="B1095" s="19" t="s">
        <v>229</v>
      </c>
      <c r="C1095" s="23" t="s">
        <v>329</v>
      </c>
      <c r="D1095" s="23" t="s">
        <v>329</v>
      </c>
      <c r="E1095" s="26"/>
      <c r="F1095" s="26">
        <v>1600</v>
      </c>
      <c r="G1095" s="11">
        <f t="shared" si="19"/>
        <v>19146553.5</v>
      </c>
    </row>
    <row r="1096" spans="1:7">
      <c r="A1096" s="16">
        <v>40707</v>
      </c>
      <c r="B1096" s="18" t="s">
        <v>229</v>
      </c>
      <c r="C1096" s="23" t="s">
        <v>329</v>
      </c>
      <c r="D1096" s="23" t="s">
        <v>329</v>
      </c>
      <c r="E1096" s="26"/>
      <c r="F1096" s="26">
        <v>998</v>
      </c>
      <c r="G1096" s="11">
        <f t="shared" si="19"/>
        <v>19145555.5</v>
      </c>
    </row>
    <row r="1097" spans="1:7">
      <c r="A1097" s="16">
        <v>40708</v>
      </c>
      <c r="B1097" s="19" t="s">
        <v>29</v>
      </c>
      <c r="C1097" s="21">
        <v>1555</v>
      </c>
      <c r="D1097" s="22" t="s">
        <v>400</v>
      </c>
      <c r="E1097" s="26"/>
      <c r="F1097" s="26">
        <v>630000</v>
      </c>
      <c r="G1097" s="11">
        <f t="shared" si="19"/>
        <v>18515555.5</v>
      </c>
    </row>
    <row r="1098" spans="1:7">
      <c r="A1098" s="16">
        <v>40708</v>
      </c>
      <c r="B1098" s="19" t="s">
        <v>337</v>
      </c>
      <c r="C1098" s="21">
        <v>1556</v>
      </c>
      <c r="D1098" s="22" t="s">
        <v>401</v>
      </c>
      <c r="E1098" s="26"/>
      <c r="F1098" s="26">
        <v>2195375</v>
      </c>
      <c r="G1098" s="11">
        <f t="shared" si="19"/>
        <v>16320180.5</v>
      </c>
    </row>
    <row r="1099" spans="1:7">
      <c r="A1099" s="16">
        <v>40708</v>
      </c>
      <c r="B1099" s="19" t="s">
        <v>193</v>
      </c>
      <c r="C1099" s="21">
        <v>1557</v>
      </c>
      <c r="D1099" s="22" t="s">
        <v>402</v>
      </c>
      <c r="E1099" s="26"/>
      <c r="F1099" s="26">
        <v>1615410</v>
      </c>
      <c r="G1099" s="11">
        <f t="shared" si="19"/>
        <v>14704770.5</v>
      </c>
    </row>
    <row r="1100" spans="1:7">
      <c r="A1100" s="16">
        <v>40708</v>
      </c>
      <c r="B1100" s="19" t="s">
        <v>339</v>
      </c>
      <c r="C1100" s="21">
        <v>1558</v>
      </c>
      <c r="D1100" s="22" t="s">
        <v>403</v>
      </c>
      <c r="E1100" s="26"/>
      <c r="F1100" s="26">
        <v>1734695</v>
      </c>
      <c r="G1100" s="11">
        <f t="shared" si="19"/>
        <v>12970075.5</v>
      </c>
    </row>
    <row r="1101" spans="1:7">
      <c r="A1101" s="16">
        <v>40708</v>
      </c>
      <c r="B1101" s="19" t="s">
        <v>229</v>
      </c>
      <c r="C1101" s="23" t="s">
        <v>329</v>
      </c>
      <c r="D1101" s="23" t="s">
        <v>329</v>
      </c>
      <c r="E1101" s="26"/>
      <c r="F1101" s="26">
        <v>7640</v>
      </c>
      <c r="G1101" s="11">
        <f t="shared" si="19"/>
        <v>12962435.5</v>
      </c>
    </row>
    <row r="1102" spans="1:7">
      <c r="A1102" s="16">
        <v>40708</v>
      </c>
      <c r="B1102" s="19" t="s">
        <v>229</v>
      </c>
      <c r="C1102" s="23" t="s">
        <v>329</v>
      </c>
      <c r="D1102" s="23" t="s">
        <v>329</v>
      </c>
      <c r="E1102" s="26"/>
      <c r="F1102" s="26">
        <v>12912</v>
      </c>
      <c r="G1102" s="11">
        <f t="shared" si="19"/>
        <v>12949523.5</v>
      </c>
    </row>
    <row r="1103" spans="1:7">
      <c r="A1103" s="16">
        <v>40708</v>
      </c>
      <c r="B1103" s="19" t="s">
        <v>229</v>
      </c>
      <c r="C1103" s="23" t="s">
        <v>329</v>
      </c>
      <c r="D1103" s="23" t="s">
        <v>329</v>
      </c>
      <c r="E1103" s="26"/>
      <c r="F1103" s="26">
        <v>2520</v>
      </c>
      <c r="G1103" s="11">
        <f t="shared" si="19"/>
        <v>12947003.5</v>
      </c>
    </row>
    <row r="1104" spans="1:7">
      <c r="A1104" s="16">
        <v>40708</v>
      </c>
      <c r="B1104" s="19" t="s">
        <v>229</v>
      </c>
      <c r="C1104" s="23" t="s">
        <v>329</v>
      </c>
      <c r="D1104" s="23" t="s">
        <v>329</v>
      </c>
      <c r="E1104" s="26"/>
      <c r="F1104" s="26">
        <v>8920</v>
      </c>
      <c r="G1104" s="11">
        <f t="shared" si="19"/>
        <v>12938083.5</v>
      </c>
    </row>
    <row r="1105" spans="1:7">
      <c r="A1105" s="16">
        <v>40709</v>
      </c>
      <c r="B1105" s="19" t="s">
        <v>378</v>
      </c>
      <c r="C1105" s="21">
        <v>1559</v>
      </c>
      <c r="D1105" s="22" t="s">
        <v>404</v>
      </c>
      <c r="E1105" s="26"/>
      <c r="F1105" s="26">
        <v>490000</v>
      </c>
      <c r="G1105" s="11">
        <f t="shared" si="19"/>
        <v>12448083.5</v>
      </c>
    </row>
    <row r="1106" spans="1:7">
      <c r="A1106" s="16">
        <v>40709</v>
      </c>
      <c r="B1106" s="19" t="s">
        <v>229</v>
      </c>
      <c r="C1106" s="23" t="s">
        <v>329</v>
      </c>
      <c r="D1106" s="23" t="s">
        <v>329</v>
      </c>
      <c r="E1106" s="26"/>
      <c r="F1106" s="26">
        <v>6462</v>
      </c>
      <c r="G1106" s="11">
        <f t="shared" si="19"/>
        <v>12441621.5</v>
      </c>
    </row>
    <row r="1107" spans="1:7">
      <c r="A1107" s="16">
        <v>40709</v>
      </c>
      <c r="B1107" s="19" t="s">
        <v>229</v>
      </c>
      <c r="C1107" s="23" t="s">
        <v>329</v>
      </c>
      <c r="D1107" s="23" t="s">
        <v>329</v>
      </c>
      <c r="E1107" s="26"/>
      <c r="F1107" s="26">
        <v>3590</v>
      </c>
      <c r="G1107" s="11">
        <f t="shared" si="19"/>
        <v>12438031.5</v>
      </c>
    </row>
    <row r="1108" spans="1:7">
      <c r="A1108" s="16">
        <v>40709</v>
      </c>
      <c r="B1108" s="19" t="s">
        <v>229</v>
      </c>
      <c r="C1108" s="23" t="s">
        <v>329</v>
      </c>
      <c r="D1108" s="23" t="s">
        <v>329</v>
      </c>
      <c r="E1108" s="26"/>
      <c r="F1108" s="26">
        <v>5332</v>
      </c>
      <c r="G1108" s="11">
        <f t="shared" si="19"/>
        <v>12432699.5</v>
      </c>
    </row>
    <row r="1109" spans="1:7">
      <c r="A1109" s="16"/>
      <c r="B1109" s="12" t="s">
        <v>182</v>
      </c>
      <c r="C1109" s="23"/>
      <c r="D1109" s="23"/>
      <c r="E1109" s="36">
        <f>SUM(E1071:E1108)</f>
        <v>38998000</v>
      </c>
      <c r="F1109" s="36">
        <f>SUM(F1071:F1108)</f>
        <v>27769107</v>
      </c>
      <c r="G1109" s="9">
        <f>G1071+E1109-F1109</f>
        <v>12432699.5</v>
      </c>
    </row>
    <row r="1110" spans="1:7" ht="18.75">
      <c r="A1110" s="126" t="s">
        <v>0</v>
      </c>
      <c r="B1110" s="126"/>
      <c r="C1110" s="126"/>
      <c r="D1110" s="126"/>
      <c r="E1110" s="126"/>
      <c r="F1110" s="126"/>
      <c r="G1110" s="126"/>
    </row>
    <row r="1111" spans="1:7" ht="15.75">
      <c r="A1111" s="127" t="s">
        <v>1</v>
      </c>
      <c r="B1111" s="127"/>
      <c r="C1111" s="127"/>
      <c r="D1111" s="127"/>
      <c r="E1111" s="127"/>
      <c r="F1111" s="127"/>
      <c r="G1111" s="127"/>
    </row>
    <row r="1112" spans="1:7" ht="15.75">
      <c r="A1112" s="127" t="s">
        <v>2</v>
      </c>
      <c r="B1112" s="127"/>
      <c r="C1112" s="127"/>
      <c r="D1112" s="127"/>
      <c r="E1112" s="127"/>
      <c r="F1112" s="127"/>
      <c r="G1112" s="127"/>
    </row>
    <row r="1113" spans="1:7" ht="15.75">
      <c r="A1113" s="127" t="s">
        <v>3</v>
      </c>
      <c r="B1113" s="127"/>
      <c r="C1113" s="127"/>
      <c r="D1113" s="127"/>
      <c r="E1113" s="127"/>
      <c r="F1113" s="127"/>
      <c r="G1113" s="127"/>
    </row>
    <row r="1114" spans="1:7" ht="15.75">
      <c r="A1114" s="128">
        <v>40695</v>
      </c>
      <c r="B1114" s="127"/>
      <c r="C1114" s="127"/>
      <c r="D1114" s="127"/>
      <c r="E1114" s="127"/>
      <c r="F1114" s="127"/>
      <c r="G1114" s="127"/>
    </row>
    <row r="1115" spans="1:7" ht="15.75">
      <c r="A1115" s="128" t="s">
        <v>279</v>
      </c>
      <c r="B1115" s="127"/>
      <c r="C1115" s="127"/>
      <c r="D1115" s="127"/>
      <c r="E1115" s="127"/>
      <c r="F1115" s="127"/>
      <c r="G1115" s="127"/>
    </row>
    <row r="1116" spans="1:7" ht="15.75">
      <c r="A1116" s="4" t="s">
        <v>4</v>
      </c>
      <c r="B1116" s="5" t="s">
        <v>5</v>
      </c>
      <c r="C1116" s="5" t="s">
        <v>183</v>
      </c>
      <c r="D1116" s="5" t="s">
        <v>184</v>
      </c>
      <c r="E1116" s="5" t="s">
        <v>6</v>
      </c>
      <c r="F1116" s="5" t="s">
        <v>7</v>
      </c>
      <c r="G1116" s="5" t="s">
        <v>8</v>
      </c>
    </row>
    <row r="1117" spans="1:7">
      <c r="A1117" s="33"/>
      <c r="B1117" s="34" t="s">
        <v>181</v>
      </c>
      <c r="C1117" s="28"/>
      <c r="D1117" s="28"/>
      <c r="E1117" s="37">
        <f>E1109</f>
        <v>38998000</v>
      </c>
      <c r="F1117" s="37">
        <f>F1109</f>
        <v>27769107</v>
      </c>
      <c r="G1117" s="9">
        <f>G1109</f>
        <v>12432699.5</v>
      </c>
    </row>
    <row r="1118" spans="1:7">
      <c r="A1118" s="16">
        <v>40709</v>
      </c>
      <c r="B1118" s="19" t="s">
        <v>229</v>
      </c>
      <c r="C1118" s="23" t="s">
        <v>329</v>
      </c>
      <c r="D1118" s="23" t="s">
        <v>329</v>
      </c>
      <c r="E1118" s="26"/>
      <c r="F1118" s="26">
        <v>6939</v>
      </c>
      <c r="G1118" s="11">
        <f>G1117+E1118-F1118</f>
        <v>12425760.5</v>
      </c>
    </row>
    <row r="1119" spans="1:7">
      <c r="A1119" s="16">
        <v>40709</v>
      </c>
      <c r="B1119" s="19" t="s">
        <v>229</v>
      </c>
      <c r="C1119" s="23" t="s">
        <v>329</v>
      </c>
      <c r="D1119" s="23" t="s">
        <v>329</v>
      </c>
      <c r="E1119" s="26"/>
      <c r="F1119" s="26">
        <v>8782</v>
      </c>
      <c r="G1119" s="11">
        <f t="shared" ref="G1119:G1150" si="20">G1118+E1119-F1119</f>
        <v>12416978.5</v>
      </c>
    </row>
    <row r="1120" spans="1:7">
      <c r="A1120" s="16">
        <v>40709</v>
      </c>
      <c r="B1120" s="18" t="s">
        <v>229</v>
      </c>
      <c r="C1120" s="23" t="s">
        <v>329</v>
      </c>
      <c r="D1120" s="23" t="s">
        <v>329</v>
      </c>
      <c r="E1120" s="26"/>
      <c r="F1120" s="26">
        <v>1960</v>
      </c>
      <c r="G1120" s="11">
        <f t="shared" si="20"/>
        <v>12415018.5</v>
      </c>
    </row>
    <row r="1121" spans="1:7">
      <c r="A1121" s="16">
        <v>40711</v>
      </c>
      <c r="B1121" s="19" t="s">
        <v>379</v>
      </c>
      <c r="C1121" s="21">
        <v>1560</v>
      </c>
      <c r="D1121" s="22" t="s">
        <v>405</v>
      </c>
      <c r="E1121" s="26"/>
      <c r="F1121" s="26">
        <v>960000</v>
      </c>
      <c r="G1121" s="11">
        <f t="shared" si="20"/>
        <v>11455018.5</v>
      </c>
    </row>
    <row r="1122" spans="1:7">
      <c r="A1122" s="16">
        <v>40711</v>
      </c>
      <c r="B1122" s="19" t="s">
        <v>343</v>
      </c>
      <c r="C1122" s="21">
        <v>1561</v>
      </c>
      <c r="D1122" s="22" t="s">
        <v>406</v>
      </c>
      <c r="E1122" s="26"/>
      <c r="F1122" s="26">
        <v>858792</v>
      </c>
      <c r="G1122" s="11">
        <f t="shared" si="20"/>
        <v>10596226.5</v>
      </c>
    </row>
    <row r="1123" spans="1:7">
      <c r="A1123" s="16">
        <v>40711</v>
      </c>
      <c r="B1123" s="19" t="s">
        <v>229</v>
      </c>
      <c r="C1123" s="23" t="s">
        <v>329</v>
      </c>
      <c r="D1123" s="23" t="s">
        <v>329</v>
      </c>
      <c r="E1123" s="26"/>
      <c r="F1123" s="26">
        <v>3840</v>
      </c>
      <c r="G1123" s="11">
        <f t="shared" si="20"/>
        <v>10592386.5</v>
      </c>
    </row>
    <row r="1124" spans="1:7">
      <c r="A1124" s="16">
        <v>40711</v>
      </c>
      <c r="B1124" s="19" t="s">
        <v>229</v>
      </c>
      <c r="C1124" s="23" t="s">
        <v>329</v>
      </c>
      <c r="D1124" s="23" t="s">
        <v>329</v>
      </c>
      <c r="E1124" s="26"/>
      <c r="F1124" s="26">
        <v>3435</v>
      </c>
      <c r="G1124" s="11">
        <f t="shared" si="20"/>
        <v>10588951.5</v>
      </c>
    </row>
    <row r="1125" spans="1:7">
      <c r="A1125" s="16">
        <v>40711</v>
      </c>
      <c r="B1125" s="19" t="s">
        <v>229</v>
      </c>
      <c r="C1125" s="23" t="s">
        <v>329</v>
      </c>
      <c r="D1125" s="23" t="s">
        <v>329</v>
      </c>
      <c r="E1125" s="26"/>
      <c r="F1125" s="26">
        <v>536</v>
      </c>
      <c r="G1125" s="11">
        <f t="shared" si="20"/>
        <v>10588415.5</v>
      </c>
    </row>
    <row r="1126" spans="1:7">
      <c r="A1126" s="16">
        <v>40711</v>
      </c>
      <c r="B1126" s="19" t="s">
        <v>229</v>
      </c>
      <c r="C1126" s="23" t="s">
        <v>329</v>
      </c>
      <c r="D1126" s="23" t="s">
        <v>329</v>
      </c>
      <c r="E1126" s="26"/>
      <c r="F1126" s="26">
        <v>134000</v>
      </c>
      <c r="G1126" s="11">
        <f t="shared" si="20"/>
        <v>10454415.5</v>
      </c>
    </row>
    <row r="1127" spans="1:7">
      <c r="A1127" s="16">
        <v>40711</v>
      </c>
      <c r="B1127" s="19" t="s">
        <v>229</v>
      </c>
      <c r="C1127" s="23" t="s">
        <v>329</v>
      </c>
      <c r="D1127" s="23" t="s">
        <v>329</v>
      </c>
      <c r="E1127" s="26"/>
      <c r="F1127" s="26">
        <v>86</v>
      </c>
      <c r="G1127" s="11">
        <f t="shared" si="20"/>
        <v>10454329.5</v>
      </c>
    </row>
    <row r="1128" spans="1:7">
      <c r="A1128" s="16">
        <v>40714</v>
      </c>
      <c r="B1128" s="19" t="s">
        <v>23</v>
      </c>
      <c r="C1128" s="23"/>
      <c r="D1128" s="23"/>
      <c r="E1128" s="26">
        <v>2000000</v>
      </c>
      <c r="F1128" s="26"/>
      <c r="G1128" s="11">
        <f t="shared" si="20"/>
        <v>12454329.5</v>
      </c>
    </row>
    <row r="1129" spans="1:7">
      <c r="A1129" s="16">
        <v>40714</v>
      </c>
      <c r="B1129" s="18" t="s">
        <v>229</v>
      </c>
      <c r="C1129" s="23" t="s">
        <v>329</v>
      </c>
      <c r="D1129" s="23" t="s">
        <v>329</v>
      </c>
      <c r="E1129" s="26"/>
      <c r="F1129" s="26">
        <v>21440</v>
      </c>
      <c r="G1129" s="11">
        <f t="shared" si="20"/>
        <v>12432889.5</v>
      </c>
    </row>
    <row r="1130" spans="1:7">
      <c r="A1130" s="16">
        <v>40715</v>
      </c>
      <c r="B1130" s="19" t="s">
        <v>185</v>
      </c>
      <c r="C1130" s="21">
        <v>1562</v>
      </c>
      <c r="D1130" s="22" t="s">
        <v>407</v>
      </c>
      <c r="E1130" s="26"/>
      <c r="F1130" s="26">
        <v>1889000</v>
      </c>
      <c r="G1130" s="11">
        <f t="shared" si="20"/>
        <v>10543889.5</v>
      </c>
    </row>
    <row r="1131" spans="1:7">
      <c r="A1131" s="16">
        <v>40715</v>
      </c>
      <c r="B1131" s="19" t="s">
        <v>285</v>
      </c>
      <c r="C1131" s="21">
        <v>1563</v>
      </c>
      <c r="D1131" s="22" t="s">
        <v>408</v>
      </c>
      <c r="E1131" s="26"/>
      <c r="F1131" s="26">
        <v>550000</v>
      </c>
      <c r="G1131" s="11">
        <f t="shared" si="20"/>
        <v>9993889.5</v>
      </c>
    </row>
    <row r="1132" spans="1:7">
      <c r="A1132" s="16">
        <v>40715</v>
      </c>
      <c r="B1132" s="18" t="s">
        <v>229</v>
      </c>
      <c r="C1132" s="23" t="s">
        <v>329</v>
      </c>
      <c r="D1132" s="23" t="s">
        <v>329</v>
      </c>
      <c r="E1132" s="26"/>
      <c r="F1132" s="26">
        <v>7556</v>
      </c>
      <c r="G1132" s="11">
        <f t="shared" si="20"/>
        <v>9986333.5</v>
      </c>
    </row>
    <row r="1133" spans="1:7">
      <c r="A1133" s="16">
        <v>40715</v>
      </c>
      <c r="B1133" s="19" t="s">
        <v>229</v>
      </c>
      <c r="C1133" s="23" t="s">
        <v>329</v>
      </c>
      <c r="D1133" s="23" t="s">
        <v>329</v>
      </c>
      <c r="E1133" s="26"/>
      <c r="F1133" s="26">
        <v>2200</v>
      </c>
      <c r="G1133" s="11">
        <f t="shared" si="20"/>
        <v>9984133.5</v>
      </c>
    </row>
    <row r="1134" spans="1:7">
      <c r="A1134" s="16">
        <v>40716</v>
      </c>
      <c r="B1134" s="19" t="s">
        <v>380</v>
      </c>
      <c r="C1134" s="21">
        <v>1564</v>
      </c>
      <c r="D1134" s="22" t="s">
        <v>409</v>
      </c>
      <c r="E1134" s="26"/>
      <c r="F1134" s="26">
        <v>240000</v>
      </c>
      <c r="G1134" s="11">
        <f t="shared" si="20"/>
        <v>9744133.5</v>
      </c>
    </row>
    <row r="1135" spans="1:7">
      <c r="A1135" s="16">
        <v>40716</v>
      </c>
      <c r="B1135" s="19" t="s">
        <v>381</v>
      </c>
      <c r="C1135" s="21">
        <v>1565</v>
      </c>
      <c r="D1135" s="22" t="s">
        <v>410</v>
      </c>
      <c r="E1135" s="26"/>
      <c r="F1135" s="26">
        <v>167586</v>
      </c>
      <c r="G1135" s="11">
        <f t="shared" si="20"/>
        <v>9576547.5</v>
      </c>
    </row>
    <row r="1136" spans="1:7">
      <c r="A1136" s="16">
        <v>40716</v>
      </c>
      <c r="B1136" s="19" t="s">
        <v>382</v>
      </c>
      <c r="C1136" s="21">
        <v>1566</v>
      </c>
      <c r="D1136" s="22" t="s">
        <v>411</v>
      </c>
      <c r="E1136" s="26"/>
      <c r="F1136" s="26">
        <v>320276</v>
      </c>
      <c r="G1136" s="11">
        <f t="shared" si="20"/>
        <v>9256271.5</v>
      </c>
    </row>
    <row r="1137" spans="1:7">
      <c r="A1137" s="16">
        <v>40716</v>
      </c>
      <c r="B1137" s="19" t="s">
        <v>383</v>
      </c>
      <c r="C1137" s="21">
        <v>1567</v>
      </c>
      <c r="D1137" s="22" t="s">
        <v>412</v>
      </c>
      <c r="E1137" s="26"/>
      <c r="F1137" s="26">
        <v>200000</v>
      </c>
      <c r="G1137" s="11">
        <f t="shared" si="20"/>
        <v>9056271.5</v>
      </c>
    </row>
    <row r="1138" spans="1:7">
      <c r="A1138" s="16">
        <v>40716</v>
      </c>
      <c r="B1138" s="19" t="s">
        <v>229</v>
      </c>
      <c r="C1138" s="23" t="s">
        <v>329</v>
      </c>
      <c r="D1138" s="23" t="s">
        <v>329</v>
      </c>
      <c r="E1138" s="26"/>
      <c r="F1138" s="26">
        <v>1281</v>
      </c>
      <c r="G1138" s="11">
        <f t="shared" si="20"/>
        <v>9054990.5</v>
      </c>
    </row>
    <row r="1139" spans="1:7">
      <c r="A1139" s="16">
        <v>40716</v>
      </c>
      <c r="B1139" s="19" t="s">
        <v>229</v>
      </c>
      <c r="C1139" s="23" t="s">
        <v>329</v>
      </c>
      <c r="D1139" s="23" t="s">
        <v>329</v>
      </c>
      <c r="E1139" s="26"/>
      <c r="F1139" s="26">
        <v>960</v>
      </c>
      <c r="G1139" s="11">
        <f t="shared" si="20"/>
        <v>9054030.5</v>
      </c>
    </row>
    <row r="1140" spans="1:7">
      <c r="A1140" s="16">
        <v>40716</v>
      </c>
      <c r="B1140" s="19" t="s">
        <v>229</v>
      </c>
      <c r="C1140" s="23" t="s">
        <v>329</v>
      </c>
      <c r="D1140" s="23" t="s">
        <v>329</v>
      </c>
      <c r="E1140" s="26"/>
      <c r="F1140" s="26">
        <v>8000</v>
      </c>
      <c r="G1140" s="11">
        <f t="shared" si="20"/>
        <v>9046030.5</v>
      </c>
    </row>
    <row r="1141" spans="1:7">
      <c r="A1141" s="16">
        <v>40718</v>
      </c>
      <c r="B1141" s="19" t="s">
        <v>337</v>
      </c>
      <c r="C1141" s="21">
        <v>1568</v>
      </c>
      <c r="D1141" s="22" t="s">
        <v>413</v>
      </c>
      <c r="E1141" s="26"/>
      <c r="F1141" s="26">
        <v>965000</v>
      </c>
      <c r="G1141" s="11">
        <f t="shared" si="20"/>
        <v>8081030.5</v>
      </c>
    </row>
    <row r="1142" spans="1:7">
      <c r="A1142" s="16">
        <v>40718</v>
      </c>
      <c r="B1142" s="19" t="s">
        <v>384</v>
      </c>
      <c r="C1142" s="21">
        <v>1569</v>
      </c>
      <c r="D1142" s="22" t="s">
        <v>414</v>
      </c>
      <c r="E1142" s="26"/>
      <c r="F1142" s="26">
        <v>2000000</v>
      </c>
      <c r="G1142" s="11">
        <f t="shared" si="20"/>
        <v>6081030.5</v>
      </c>
    </row>
    <row r="1143" spans="1:7">
      <c r="A1143" s="16">
        <v>40718</v>
      </c>
      <c r="B1143" s="19" t="s">
        <v>385</v>
      </c>
      <c r="C1143" s="21">
        <v>1570</v>
      </c>
      <c r="D1143" s="22" t="s">
        <v>415</v>
      </c>
      <c r="E1143" s="26"/>
      <c r="F1143" s="26">
        <v>3000000</v>
      </c>
      <c r="G1143" s="11">
        <f t="shared" si="20"/>
        <v>3081030.5</v>
      </c>
    </row>
    <row r="1144" spans="1:7">
      <c r="A1144" s="16">
        <v>40718</v>
      </c>
      <c r="B1144" s="19" t="s">
        <v>229</v>
      </c>
      <c r="C1144" s="23" t="s">
        <v>329</v>
      </c>
      <c r="D1144" s="23" t="s">
        <v>329</v>
      </c>
      <c r="E1144" s="26"/>
      <c r="F1144" s="26">
        <v>12000</v>
      </c>
      <c r="G1144" s="11">
        <f t="shared" si="20"/>
        <v>3069030.5</v>
      </c>
    </row>
    <row r="1145" spans="1:7">
      <c r="A1145" s="16">
        <v>40718</v>
      </c>
      <c r="B1145" s="19" t="s">
        <v>229</v>
      </c>
      <c r="C1145" s="23" t="s">
        <v>329</v>
      </c>
      <c r="D1145" s="23" t="s">
        <v>329</v>
      </c>
      <c r="E1145" s="26"/>
      <c r="F1145" s="26">
        <v>3860</v>
      </c>
      <c r="G1145" s="11">
        <f t="shared" si="20"/>
        <v>3065170.5</v>
      </c>
    </row>
    <row r="1146" spans="1:7">
      <c r="A1146" s="16">
        <v>40718</v>
      </c>
      <c r="B1146" s="19" t="s">
        <v>229</v>
      </c>
      <c r="C1146" s="23" t="s">
        <v>329</v>
      </c>
      <c r="D1146" s="23" t="s">
        <v>329</v>
      </c>
      <c r="E1146" s="26"/>
      <c r="F1146" s="26">
        <v>800</v>
      </c>
      <c r="G1146" s="11">
        <f t="shared" si="20"/>
        <v>3064370.5</v>
      </c>
    </row>
    <row r="1147" spans="1:7">
      <c r="A1147" s="16">
        <v>40722</v>
      </c>
      <c r="B1147" s="19" t="s">
        <v>229</v>
      </c>
      <c r="C1147" s="23" t="s">
        <v>329</v>
      </c>
      <c r="D1147" s="23" t="s">
        <v>329</v>
      </c>
      <c r="E1147" s="26"/>
      <c r="F1147" s="26">
        <v>670</v>
      </c>
      <c r="G1147" s="11">
        <f t="shared" si="20"/>
        <v>3063700.5</v>
      </c>
    </row>
    <row r="1148" spans="1:7">
      <c r="A1148" s="16">
        <v>40722</v>
      </c>
      <c r="B1148" s="19" t="s">
        <v>229</v>
      </c>
      <c r="C1148" s="23" t="s">
        <v>329</v>
      </c>
      <c r="D1148" s="23" t="s">
        <v>329</v>
      </c>
      <c r="E1148" s="26"/>
      <c r="F1148" s="26">
        <v>90</v>
      </c>
      <c r="G1148" s="11">
        <f t="shared" si="20"/>
        <v>3063610.5</v>
      </c>
    </row>
    <row r="1149" spans="1:7">
      <c r="A1149" s="16">
        <v>40722</v>
      </c>
      <c r="B1149" s="19" t="s">
        <v>229</v>
      </c>
      <c r="C1149" s="23" t="s">
        <v>329</v>
      </c>
      <c r="D1149" s="23" t="s">
        <v>329</v>
      </c>
      <c r="E1149" s="26"/>
      <c r="F1149" s="26">
        <v>22500</v>
      </c>
      <c r="G1149" s="11">
        <f t="shared" si="20"/>
        <v>3041110.5</v>
      </c>
    </row>
    <row r="1150" spans="1:7">
      <c r="A1150" s="16">
        <v>40722</v>
      </c>
      <c r="B1150" s="19" t="s">
        <v>229</v>
      </c>
      <c r="C1150" s="23" t="s">
        <v>329</v>
      </c>
      <c r="D1150" s="23" t="s">
        <v>329</v>
      </c>
      <c r="E1150" s="26"/>
      <c r="F1150" s="26">
        <v>14</v>
      </c>
      <c r="G1150" s="11">
        <f t="shared" si="20"/>
        <v>3041096.5</v>
      </c>
    </row>
    <row r="1151" spans="1:7">
      <c r="A1151" s="16">
        <v>40722</v>
      </c>
      <c r="B1151" s="19" t="s">
        <v>229</v>
      </c>
      <c r="C1151" s="23" t="s">
        <v>329</v>
      </c>
      <c r="D1151" s="23" t="s">
        <v>329</v>
      </c>
      <c r="E1151" s="26"/>
      <c r="F1151" s="26">
        <v>3600</v>
      </c>
      <c r="G1151" s="11">
        <f>G1150+E1151-F1151</f>
        <v>3037496.5</v>
      </c>
    </row>
    <row r="1152" spans="1:7">
      <c r="A1152" s="16"/>
      <c r="B1152" s="12" t="s">
        <v>182</v>
      </c>
      <c r="C1152" s="23"/>
      <c r="D1152" s="23"/>
      <c r="E1152" s="36">
        <f>SUM(E1117:E1151)</f>
        <v>40998000</v>
      </c>
      <c r="F1152" s="36">
        <f>SUM(F1117:F1151)</f>
        <v>39164310</v>
      </c>
      <c r="G1152" s="9">
        <f>G1071+E1152-F1152</f>
        <v>3037496.5</v>
      </c>
    </row>
    <row r="1154" spans="1:9">
      <c r="B1154" s="1" t="s">
        <v>28</v>
      </c>
      <c r="C1154" s="1"/>
      <c r="D1154" s="1"/>
      <c r="E1154" s="1" t="s">
        <v>29</v>
      </c>
      <c r="I1154" s="13">
        <f>F1075+F1078+F1079+F1091+F1092+F1093+F1094+F1095+F1096+F1101+F1102+F1103+F1104+F1106+F1107+F1108+F1118+F1119+F1120+F1123+F1124+F1125+F1126+F1127+F1129+F1132+F1133+F1138+F1139+F1140+F1144+F1145+F1146+F1147+F1148+F1149+F1150+F1151</f>
        <v>337575</v>
      </c>
    </row>
    <row r="1155" spans="1:9">
      <c r="B1155" s="1" t="s">
        <v>30</v>
      </c>
      <c r="C1155" s="1"/>
      <c r="D1155" s="1"/>
      <c r="E1155" s="1" t="s">
        <v>31</v>
      </c>
    </row>
    <row r="1156" spans="1:9" ht="18.75">
      <c r="A1156" s="126" t="s">
        <v>0</v>
      </c>
      <c r="B1156" s="126"/>
      <c r="C1156" s="126"/>
      <c r="D1156" s="126"/>
      <c r="E1156" s="126"/>
      <c r="F1156" s="126"/>
      <c r="G1156" s="126"/>
    </row>
    <row r="1157" spans="1:9" ht="15.75">
      <c r="A1157" s="127" t="s">
        <v>1</v>
      </c>
      <c r="B1157" s="127"/>
      <c r="C1157" s="127"/>
      <c r="D1157" s="127"/>
      <c r="E1157" s="127"/>
      <c r="F1157" s="127"/>
      <c r="G1157" s="127"/>
    </row>
    <row r="1158" spans="1:9" ht="15.75">
      <c r="A1158" s="127" t="s">
        <v>2</v>
      </c>
      <c r="B1158" s="127"/>
      <c r="C1158" s="127"/>
      <c r="D1158" s="127"/>
      <c r="E1158" s="127"/>
      <c r="F1158" s="127"/>
      <c r="G1158" s="127"/>
    </row>
    <row r="1159" spans="1:9" ht="15.75">
      <c r="A1159" s="127" t="s">
        <v>3</v>
      </c>
      <c r="B1159" s="127"/>
      <c r="C1159" s="127"/>
      <c r="D1159" s="127"/>
      <c r="E1159" s="127"/>
      <c r="F1159" s="127"/>
      <c r="G1159" s="127"/>
    </row>
    <row r="1160" spans="1:9" ht="15.75">
      <c r="A1160" s="128">
        <v>40725</v>
      </c>
      <c r="B1160" s="127"/>
      <c r="C1160" s="127"/>
      <c r="D1160" s="127"/>
      <c r="E1160" s="127"/>
      <c r="F1160" s="127"/>
      <c r="G1160" s="127"/>
    </row>
    <row r="1161" spans="1:9" ht="15.75">
      <c r="A1161" s="128" t="s">
        <v>330</v>
      </c>
      <c r="B1161" s="127"/>
      <c r="C1161" s="127"/>
      <c r="D1161" s="127"/>
      <c r="E1161" s="127"/>
      <c r="F1161" s="127"/>
      <c r="G1161" s="127"/>
    </row>
    <row r="1162" spans="1:9" ht="15.75">
      <c r="A1162" s="4" t="s">
        <v>4</v>
      </c>
      <c r="B1162" s="5" t="s">
        <v>5</v>
      </c>
      <c r="C1162" s="5" t="s">
        <v>183</v>
      </c>
      <c r="D1162" s="5" t="s">
        <v>184</v>
      </c>
      <c r="E1162" s="5" t="s">
        <v>6</v>
      </c>
      <c r="F1162" s="5" t="s">
        <v>7</v>
      </c>
      <c r="G1162" s="5" t="s">
        <v>8</v>
      </c>
    </row>
    <row r="1163" spans="1:9">
      <c r="A1163" s="33"/>
      <c r="B1163" s="34" t="s">
        <v>181</v>
      </c>
      <c r="C1163" s="28"/>
      <c r="D1163" s="28"/>
      <c r="E1163" s="37"/>
      <c r="F1163" s="37">
        <f>F1155</f>
        <v>0</v>
      </c>
      <c r="G1163" s="9">
        <f>G1152</f>
        <v>3037496.5</v>
      </c>
    </row>
    <row r="1164" spans="1:9">
      <c r="A1164" s="16">
        <v>40725</v>
      </c>
      <c r="B1164" s="19" t="s">
        <v>195</v>
      </c>
      <c r="C1164" s="23">
        <v>1571</v>
      </c>
      <c r="D1164" s="23" t="s">
        <v>416</v>
      </c>
      <c r="E1164" s="26"/>
      <c r="F1164" s="26">
        <v>878150</v>
      </c>
      <c r="G1164" s="11">
        <f>G1163+E1164-F1164</f>
        <v>2159346.5</v>
      </c>
    </row>
    <row r="1165" spans="1:9">
      <c r="A1165" s="16">
        <v>40729</v>
      </c>
      <c r="B1165" s="19" t="s">
        <v>229</v>
      </c>
      <c r="C1165" s="23" t="s">
        <v>329</v>
      </c>
      <c r="D1165" s="23" t="s">
        <v>329</v>
      </c>
      <c r="E1165" s="26"/>
      <c r="F1165" s="26">
        <v>3513</v>
      </c>
      <c r="G1165" s="11">
        <f t="shared" ref="G1165:G1184" si="21">G1164+E1165-F1165</f>
        <v>2155833.5</v>
      </c>
    </row>
    <row r="1166" spans="1:9">
      <c r="A1166" s="16">
        <v>40736</v>
      </c>
      <c r="B1166" s="19" t="s">
        <v>23</v>
      </c>
      <c r="C1166" s="23"/>
      <c r="D1166" s="23"/>
      <c r="E1166" s="26">
        <v>500000</v>
      </c>
      <c r="F1166" s="26"/>
      <c r="G1166" s="11">
        <f t="shared" si="21"/>
        <v>2655833.5</v>
      </c>
    </row>
    <row r="1167" spans="1:9">
      <c r="A1167" s="16">
        <v>40736</v>
      </c>
      <c r="B1167" s="19" t="s">
        <v>229</v>
      </c>
      <c r="C1167" s="23" t="s">
        <v>329</v>
      </c>
      <c r="D1167" s="23" t="s">
        <v>329</v>
      </c>
      <c r="E1167" s="26"/>
      <c r="F1167" s="26">
        <v>740</v>
      </c>
      <c r="G1167" s="11">
        <f t="shared" si="21"/>
        <v>2655093.5</v>
      </c>
    </row>
    <row r="1168" spans="1:9">
      <c r="A1168" s="16">
        <v>40736</v>
      </c>
      <c r="B1168" s="19" t="s">
        <v>417</v>
      </c>
      <c r="C1168" s="23">
        <v>1572</v>
      </c>
      <c r="D1168" s="23" t="s">
        <v>418</v>
      </c>
      <c r="E1168" s="26"/>
      <c r="F1168" s="26">
        <v>185000</v>
      </c>
      <c r="G1168" s="11">
        <f t="shared" si="21"/>
        <v>2470093.5</v>
      </c>
    </row>
    <row r="1169" spans="1:8">
      <c r="A1169" s="16">
        <v>40739</v>
      </c>
      <c r="B1169" s="18" t="s">
        <v>29</v>
      </c>
      <c r="C1169" s="23">
        <v>1573</v>
      </c>
      <c r="D1169" s="23" t="s">
        <v>419</v>
      </c>
      <c r="E1169" s="26"/>
      <c r="F1169" s="26">
        <v>630000</v>
      </c>
      <c r="G1169" s="11">
        <f t="shared" si="21"/>
        <v>1840093.5</v>
      </c>
    </row>
    <row r="1170" spans="1:8">
      <c r="A1170" s="16">
        <v>40739</v>
      </c>
      <c r="B1170" s="19" t="s">
        <v>229</v>
      </c>
      <c r="C1170" s="23" t="s">
        <v>329</v>
      </c>
      <c r="D1170" s="23" t="s">
        <v>329</v>
      </c>
      <c r="E1170" s="26"/>
      <c r="F1170" s="26">
        <v>2520</v>
      </c>
      <c r="G1170" s="11">
        <f t="shared" si="21"/>
        <v>1837573.5</v>
      </c>
    </row>
    <row r="1171" spans="1:8">
      <c r="A1171" s="16">
        <v>40739</v>
      </c>
      <c r="B1171" s="19" t="s">
        <v>195</v>
      </c>
      <c r="C1171" s="21">
        <v>1574</v>
      </c>
      <c r="D1171" s="22" t="s">
        <v>420</v>
      </c>
      <c r="E1171" s="26"/>
      <c r="F1171" s="26">
        <v>500000</v>
      </c>
      <c r="G1171" s="11">
        <f t="shared" si="21"/>
        <v>1337573.5</v>
      </c>
    </row>
    <row r="1172" spans="1:8">
      <c r="A1172" s="16">
        <v>40742</v>
      </c>
      <c r="B1172" s="19" t="s">
        <v>23</v>
      </c>
      <c r="C1172" s="21"/>
      <c r="D1172" s="22"/>
      <c r="E1172" s="26">
        <v>800000</v>
      </c>
      <c r="F1172" s="26"/>
      <c r="G1172" s="11">
        <f t="shared" si="21"/>
        <v>2137573.5</v>
      </c>
    </row>
    <row r="1173" spans="1:8">
      <c r="A1173" s="16">
        <v>40742</v>
      </c>
      <c r="B1173" s="19" t="s">
        <v>285</v>
      </c>
      <c r="C1173" s="21">
        <v>1575</v>
      </c>
      <c r="D1173" s="22" t="s">
        <v>421</v>
      </c>
      <c r="E1173" s="26"/>
      <c r="F1173" s="26">
        <v>180000</v>
      </c>
      <c r="G1173" s="11">
        <f t="shared" si="21"/>
        <v>1957573.5</v>
      </c>
    </row>
    <row r="1174" spans="1:8">
      <c r="A1174" s="16">
        <v>40742</v>
      </c>
      <c r="B1174" s="19" t="s">
        <v>229</v>
      </c>
      <c r="C1174" s="23" t="s">
        <v>329</v>
      </c>
      <c r="D1174" s="23" t="s">
        <v>329</v>
      </c>
      <c r="E1174" s="26"/>
      <c r="F1174" s="26">
        <v>720</v>
      </c>
      <c r="G1174" s="11">
        <f t="shared" si="21"/>
        <v>1956853.5</v>
      </c>
    </row>
    <row r="1175" spans="1:8">
      <c r="A1175" s="16">
        <v>40743</v>
      </c>
      <c r="B1175" s="19" t="s">
        <v>229</v>
      </c>
      <c r="C1175" s="23" t="s">
        <v>329</v>
      </c>
      <c r="D1175" s="23" t="s">
        <v>329</v>
      </c>
      <c r="E1175" s="26"/>
      <c r="F1175" s="26">
        <v>2000</v>
      </c>
      <c r="G1175" s="11">
        <f t="shared" si="21"/>
        <v>1954853.5</v>
      </c>
    </row>
    <row r="1176" spans="1:8">
      <c r="A1176" s="16">
        <v>40745</v>
      </c>
      <c r="B1176" s="19" t="s">
        <v>185</v>
      </c>
      <c r="C1176" s="23">
        <v>1576</v>
      </c>
      <c r="D1176" s="23" t="s">
        <v>422</v>
      </c>
      <c r="E1176" s="26"/>
      <c r="F1176" s="26">
        <v>1446000</v>
      </c>
      <c r="G1176" s="11">
        <f t="shared" si="21"/>
        <v>508853.5</v>
      </c>
    </row>
    <row r="1177" spans="1:8">
      <c r="A1177" s="16">
        <v>40746</v>
      </c>
      <c r="B1177" s="19" t="s">
        <v>229</v>
      </c>
      <c r="C1177" s="23" t="s">
        <v>329</v>
      </c>
      <c r="D1177" s="23" t="s">
        <v>329</v>
      </c>
      <c r="E1177" s="26"/>
      <c r="F1177" s="26">
        <v>5784</v>
      </c>
      <c r="G1177" s="11">
        <f t="shared" si="21"/>
        <v>503069.5</v>
      </c>
    </row>
    <row r="1178" spans="1:8">
      <c r="A1178" s="16">
        <v>40750</v>
      </c>
      <c r="B1178" s="19" t="s">
        <v>23</v>
      </c>
      <c r="C1178" s="23"/>
      <c r="D1178" s="23"/>
      <c r="E1178" s="26">
        <v>780000</v>
      </c>
      <c r="F1178" s="26"/>
      <c r="G1178" s="11">
        <f t="shared" si="21"/>
        <v>1283069.5</v>
      </c>
    </row>
    <row r="1179" spans="1:8">
      <c r="A1179" s="16">
        <v>40751</v>
      </c>
      <c r="B1179" s="19" t="s">
        <v>229</v>
      </c>
      <c r="C1179" s="23" t="s">
        <v>329</v>
      </c>
      <c r="D1179" s="23" t="s">
        <v>329</v>
      </c>
      <c r="E1179" s="26"/>
      <c r="F1179" s="26">
        <v>90</v>
      </c>
      <c r="G1179" s="11">
        <f t="shared" si="21"/>
        <v>1282979.5</v>
      </c>
    </row>
    <row r="1180" spans="1:8">
      <c r="A1180" s="16">
        <v>40751</v>
      </c>
      <c r="B1180" s="19" t="s">
        <v>229</v>
      </c>
      <c r="C1180" s="23" t="s">
        <v>329</v>
      </c>
      <c r="D1180" s="23" t="s">
        <v>329</v>
      </c>
      <c r="E1180" s="26"/>
      <c r="F1180" s="26">
        <v>22500</v>
      </c>
      <c r="G1180" s="11">
        <f t="shared" si="21"/>
        <v>1260479.5</v>
      </c>
    </row>
    <row r="1181" spans="1:8">
      <c r="A1181" s="16">
        <v>40751</v>
      </c>
      <c r="B1181" s="19" t="s">
        <v>229</v>
      </c>
      <c r="C1181" s="23" t="s">
        <v>329</v>
      </c>
      <c r="D1181" s="23" t="s">
        <v>329</v>
      </c>
      <c r="E1181" s="26"/>
      <c r="F1181" s="26">
        <v>14</v>
      </c>
      <c r="G1181" s="11">
        <f t="shared" si="21"/>
        <v>1260465.5</v>
      </c>
    </row>
    <row r="1182" spans="1:8">
      <c r="A1182" s="16">
        <v>40751</v>
      </c>
      <c r="B1182" s="19" t="s">
        <v>229</v>
      </c>
      <c r="C1182" s="23" t="s">
        <v>329</v>
      </c>
      <c r="D1182" s="23" t="s">
        <v>329</v>
      </c>
      <c r="E1182" s="26"/>
      <c r="F1182" s="26">
        <v>3600</v>
      </c>
      <c r="G1182" s="11">
        <f t="shared" si="21"/>
        <v>1256865.5</v>
      </c>
    </row>
    <row r="1183" spans="1:8">
      <c r="A1183" s="16">
        <v>40752</v>
      </c>
      <c r="B1183" s="19" t="s">
        <v>195</v>
      </c>
      <c r="C1183" s="23">
        <v>1577</v>
      </c>
      <c r="D1183" s="23" t="s">
        <v>423</v>
      </c>
      <c r="E1183" s="26"/>
      <c r="F1183" s="26">
        <v>392625</v>
      </c>
      <c r="G1183" s="11">
        <f t="shared" si="21"/>
        <v>864240.5</v>
      </c>
    </row>
    <row r="1184" spans="1:8">
      <c r="A1184" s="16">
        <v>40753</v>
      </c>
      <c r="B1184" s="19" t="s">
        <v>229</v>
      </c>
      <c r="C1184" s="23" t="s">
        <v>329</v>
      </c>
      <c r="D1184" s="23" t="s">
        <v>329</v>
      </c>
      <c r="E1184" s="26"/>
      <c r="F1184" s="26">
        <v>1571</v>
      </c>
      <c r="G1184" s="11">
        <f t="shared" si="21"/>
        <v>862669.5</v>
      </c>
      <c r="H1184" s="13">
        <f>F1165+F1167+F1170+F1174+F1175+F1177+F1179+F1180+F1181+F1182+F1184</f>
        <v>43052</v>
      </c>
    </row>
    <row r="1185" spans="1:7">
      <c r="A1185" s="16"/>
      <c r="B1185" s="12" t="s">
        <v>182</v>
      </c>
      <c r="C1185" s="23"/>
      <c r="D1185" s="23"/>
      <c r="E1185" s="36">
        <f>SUM(E1164:E1184)</f>
        <v>2080000</v>
      </c>
      <c r="F1185" s="36">
        <f>SUM(F1164:F1184)</f>
        <v>4254827</v>
      </c>
      <c r="G1185" s="9">
        <f>G1163+E1185-F1185</f>
        <v>862669.5</v>
      </c>
    </row>
    <row r="1186" spans="1:7">
      <c r="A1186" s="30"/>
      <c r="B1186" s="31"/>
      <c r="C1186" s="38"/>
      <c r="D1186" s="38"/>
      <c r="E1186" s="39"/>
      <c r="F1186" s="39"/>
      <c r="G1186" s="32"/>
    </row>
    <row r="1187" spans="1:7">
      <c r="A1187" s="30"/>
      <c r="B1187" s="31"/>
      <c r="C1187" s="38"/>
      <c r="D1187" s="38"/>
      <c r="E1187" s="39"/>
      <c r="F1187" s="39"/>
      <c r="G1187" s="32"/>
    </row>
    <row r="1188" spans="1:7">
      <c r="A1188" s="30"/>
      <c r="B1188" s="31"/>
      <c r="C1188" s="38"/>
      <c r="D1188" s="38"/>
      <c r="E1188" s="39"/>
      <c r="F1188" s="39"/>
      <c r="G1188" s="32"/>
    </row>
    <row r="1189" spans="1:7">
      <c r="A1189" s="30"/>
      <c r="B1189" s="31"/>
      <c r="C1189" s="38"/>
      <c r="D1189" s="38"/>
      <c r="E1189" s="39"/>
      <c r="F1189" s="39"/>
      <c r="G1189" s="32"/>
    </row>
    <row r="1190" spans="1:7">
      <c r="A1190" s="30"/>
      <c r="B1190" s="31"/>
      <c r="C1190" s="38"/>
      <c r="D1190" s="38"/>
      <c r="E1190" s="39"/>
      <c r="F1190" s="39"/>
      <c r="G1190" s="32"/>
    </row>
    <row r="1191" spans="1:7">
      <c r="A1191" s="30"/>
      <c r="B1191" s="31"/>
      <c r="C1191" s="38"/>
      <c r="D1191" s="38"/>
      <c r="E1191" s="39"/>
      <c r="F1191" s="39"/>
      <c r="G1191" s="32"/>
    </row>
    <row r="1192" spans="1:7">
      <c r="A1192" s="30"/>
      <c r="B1192" s="31"/>
      <c r="C1192" s="38"/>
      <c r="D1192" s="38"/>
      <c r="E1192" s="39"/>
      <c r="F1192" s="39"/>
      <c r="G1192" s="32"/>
    </row>
    <row r="1194" spans="1:7">
      <c r="B1194" s="1" t="s">
        <v>28</v>
      </c>
      <c r="C1194" s="1"/>
      <c r="D1194" s="1"/>
      <c r="E1194" s="1" t="s">
        <v>29</v>
      </c>
    </row>
    <row r="1195" spans="1:7">
      <c r="B1195" s="1" t="s">
        <v>30</v>
      </c>
      <c r="C1195" s="1"/>
      <c r="D1195" s="1"/>
      <c r="E1195" s="1" t="s">
        <v>31</v>
      </c>
    </row>
    <row r="1202" spans="1:7" ht="18.75">
      <c r="A1202" s="126" t="s">
        <v>0</v>
      </c>
      <c r="B1202" s="126"/>
      <c r="C1202" s="126"/>
      <c r="D1202" s="126"/>
      <c r="E1202" s="126"/>
      <c r="F1202" s="126"/>
      <c r="G1202" s="126"/>
    </row>
    <row r="1203" spans="1:7" ht="15.75">
      <c r="A1203" s="127" t="s">
        <v>1</v>
      </c>
      <c r="B1203" s="127"/>
      <c r="C1203" s="127"/>
      <c r="D1203" s="127"/>
      <c r="E1203" s="127"/>
      <c r="F1203" s="127"/>
      <c r="G1203" s="127"/>
    </row>
    <row r="1204" spans="1:7" ht="15.75">
      <c r="A1204" s="127" t="s">
        <v>2</v>
      </c>
      <c r="B1204" s="127"/>
      <c r="C1204" s="127"/>
      <c r="D1204" s="127"/>
      <c r="E1204" s="127"/>
      <c r="F1204" s="127"/>
      <c r="G1204" s="127"/>
    </row>
    <row r="1205" spans="1:7" ht="15.75">
      <c r="A1205" s="127" t="s">
        <v>3</v>
      </c>
      <c r="B1205" s="127"/>
      <c r="C1205" s="127"/>
      <c r="D1205" s="127"/>
      <c r="E1205" s="127"/>
      <c r="F1205" s="127"/>
      <c r="G1205" s="127"/>
    </row>
    <row r="1206" spans="1:7" ht="15.75">
      <c r="A1206" s="128">
        <v>40756</v>
      </c>
      <c r="B1206" s="127"/>
      <c r="C1206" s="127"/>
      <c r="D1206" s="127"/>
      <c r="E1206" s="127"/>
      <c r="F1206" s="127"/>
      <c r="G1206" s="127"/>
    </row>
    <row r="1207" spans="1:7" ht="15.75">
      <c r="A1207" s="128" t="s">
        <v>330</v>
      </c>
      <c r="B1207" s="127"/>
      <c r="C1207" s="127"/>
      <c r="D1207" s="127"/>
      <c r="E1207" s="127"/>
      <c r="F1207" s="127"/>
      <c r="G1207" s="127"/>
    </row>
    <row r="1208" spans="1:7" ht="15.75">
      <c r="A1208" s="4" t="s">
        <v>4</v>
      </c>
      <c r="B1208" s="5" t="s">
        <v>5</v>
      </c>
      <c r="C1208" s="5" t="s">
        <v>183</v>
      </c>
      <c r="D1208" s="5" t="s">
        <v>184</v>
      </c>
      <c r="E1208" s="5" t="s">
        <v>6</v>
      </c>
      <c r="F1208" s="5" t="s">
        <v>7</v>
      </c>
      <c r="G1208" s="5" t="s">
        <v>8</v>
      </c>
    </row>
    <row r="1209" spans="1:7">
      <c r="A1209" s="33"/>
      <c r="B1209" s="34" t="s">
        <v>181</v>
      </c>
      <c r="C1209" s="28"/>
      <c r="D1209" s="28"/>
      <c r="E1209" s="37"/>
      <c r="F1209" s="37">
        <f>F1201</f>
        <v>0</v>
      </c>
      <c r="G1209" s="9">
        <f>G1185</f>
        <v>862669.5</v>
      </c>
    </row>
    <row r="1210" spans="1:7">
      <c r="A1210" s="16">
        <v>40756</v>
      </c>
      <c r="B1210" s="19" t="s">
        <v>374</v>
      </c>
      <c r="C1210" s="21">
        <v>1578</v>
      </c>
      <c r="D1210" s="23" t="s">
        <v>426</v>
      </c>
      <c r="E1210" s="26"/>
      <c r="F1210" s="26">
        <v>300000</v>
      </c>
      <c r="G1210" s="11">
        <f>G1209+E1210-F1210</f>
        <v>562669.5</v>
      </c>
    </row>
    <row r="1211" spans="1:7">
      <c r="A1211" s="16">
        <v>40757</v>
      </c>
      <c r="B1211" s="19" t="s">
        <v>229</v>
      </c>
      <c r="C1211" s="23" t="s">
        <v>329</v>
      </c>
      <c r="D1211" s="23" t="s">
        <v>329</v>
      </c>
      <c r="E1211" s="26"/>
      <c r="F1211" s="26">
        <v>1200</v>
      </c>
      <c r="G1211" s="11">
        <f t="shared" ref="G1211:G1235" si="22">G1210+E1211-F1211</f>
        <v>561469.5</v>
      </c>
    </row>
    <row r="1212" spans="1:7">
      <c r="A1212" s="16">
        <v>40760</v>
      </c>
      <c r="B1212" s="19" t="s">
        <v>438</v>
      </c>
      <c r="C1212" s="20"/>
      <c r="D1212" s="22"/>
      <c r="E1212" s="26">
        <v>11036728</v>
      </c>
      <c r="F1212" s="26"/>
      <c r="G1212" s="11">
        <f t="shared" si="22"/>
        <v>11598197.5</v>
      </c>
    </row>
    <row r="1213" spans="1:7">
      <c r="A1213" s="16">
        <v>40764</v>
      </c>
      <c r="B1213" s="19" t="s">
        <v>339</v>
      </c>
      <c r="C1213" s="21">
        <v>1579</v>
      </c>
      <c r="D1213" s="22" t="s">
        <v>427</v>
      </c>
      <c r="E1213" s="26"/>
      <c r="F1213" s="26">
        <v>1655940</v>
      </c>
      <c r="G1213" s="11">
        <f t="shared" si="22"/>
        <v>9942257.5</v>
      </c>
    </row>
    <row r="1214" spans="1:7">
      <c r="A1214" s="16">
        <v>40764</v>
      </c>
      <c r="B1214" s="19" t="s">
        <v>229</v>
      </c>
      <c r="C1214" s="23" t="s">
        <v>329</v>
      </c>
      <c r="D1214" s="23" t="s">
        <v>329</v>
      </c>
      <c r="E1214" s="26"/>
      <c r="F1214" s="26">
        <v>6624</v>
      </c>
      <c r="G1214" s="11">
        <f t="shared" si="22"/>
        <v>9935633.5</v>
      </c>
    </row>
    <row r="1215" spans="1:7">
      <c r="A1215" s="16">
        <v>40764</v>
      </c>
      <c r="B1215" s="19" t="s">
        <v>338</v>
      </c>
      <c r="C1215" s="21">
        <v>1580</v>
      </c>
      <c r="D1215" s="22" t="s">
        <v>428</v>
      </c>
      <c r="E1215" s="26"/>
      <c r="F1215" s="26">
        <v>611000</v>
      </c>
      <c r="G1215" s="11">
        <f t="shared" si="22"/>
        <v>9324633.5</v>
      </c>
    </row>
    <row r="1216" spans="1:7">
      <c r="A1216" s="16">
        <v>40764</v>
      </c>
      <c r="B1216" s="19" t="s">
        <v>29</v>
      </c>
      <c r="C1216" s="21">
        <v>1581</v>
      </c>
      <c r="D1216" s="22" t="s">
        <v>429</v>
      </c>
      <c r="E1216" s="26"/>
      <c r="F1216" s="26">
        <v>1260000</v>
      </c>
      <c r="G1216" s="11">
        <f t="shared" si="22"/>
        <v>8064633.5</v>
      </c>
    </row>
    <row r="1217" spans="1:7">
      <c r="A1217" s="16">
        <v>40764</v>
      </c>
      <c r="B1217" s="19" t="s">
        <v>374</v>
      </c>
      <c r="C1217" s="21">
        <v>1582</v>
      </c>
      <c r="D1217" s="22" t="s">
        <v>430</v>
      </c>
      <c r="E1217" s="26"/>
      <c r="F1217" s="26">
        <v>2000000</v>
      </c>
      <c r="G1217" s="11">
        <f t="shared" si="22"/>
        <v>6064633.5</v>
      </c>
    </row>
    <row r="1218" spans="1:7">
      <c r="A1218" s="16">
        <v>40764</v>
      </c>
      <c r="B1218" s="19" t="s">
        <v>229</v>
      </c>
      <c r="C1218" s="23" t="s">
        <v>329</v>
      </c>
      <c r="D1218" s="23" t="s">
        <v>329</v>
      </c>
      <c r="E1218" s="26"/>
      <c r="F1218" s="26">
        <v>2444</v>
      </c>
      <c r="G1218" s="11">
        <f t="shared" si="22"/>
        <v>6062189.5</v>
      </c>
    </row>
    <row r="1219" spans="1:7">
      <c r="A1219" s="16">
        <v>40765</v>
      </c>
      <c r="B1219" s="19" t="s">
        <v>439</v>
      </c>
      <c r="C1219" s="21"/>
      <c r="D1219" s="22"/>
      <c r="E1219" s="26">
        <v>1200000</v>
      </c>
      <c r="F1219" s="26"/>
      <c r="G1219" s="11">
        <f t="shared" si="22"/>
        <v>7262189.5</v>
      </c>
    </row>
    <row r="1220" spans="1:7">
      <c r="A1220" s="16">
        <v>40765</v>
      </c>
      <c r="B1220" s="19" t="s">
        <v>229</v>
      </c>
      <c r="C1220" s="23" t="s">
        <v>329</v>
      </c>
      <c r="D1220" s="23" t="s">
        <v>329</v>
      </c>
      <c r="E1220" s="26"/>
      <c r="F1220" s="26">
        <v>5040</v>
      </c>
      <c r="G1220" s="11">
        <f t="shared" si="22"/>
        <v>7257149.5</v>
      </c>
    </row>
    <row r="1221" spans="1:7">
      <c r="A1221" s="16">
        <v>40765</v>
      </c>
      <c r="B1221" s="19" t="s">
        <v>385</v>
      </c>
      <c r="C1221" s="21">
        <v>1583</v>
      </c>
      <c r="D1221" s="22" t="s">
        <v>431</v>
      </c>
      <c r="E1221" s="26"/>
      <c r="F1221" s="26">
        <v>2940000</v>
      </c>
      <c r="G1221" s="11">
        <f t="shared" si="22"/>
        <v>4317149.5</v>
      </c>
    </row>
    <row r="1222" spans="1:7">
      <c r="A1222" s="16">
        <v>40765</v>
      </c>
      <c r="B1222" s="19" t="s">
        <v>229</v>
      </c>
      <c r="C1222" s="23" t="s">
        <v>329</v>
      </c>
      <c r="D1222" s="23" t="s">
        <v>329</v>
      </c>
      <c r="E1222" s="26"/>
      <c r="F1222" s="26">
        <v>8000</v>
      </c>
      <c r="G1222" s="11">
        <f t="shared" si="22"/>
        <v>4309149.5</v>
      </c>
    </row>
    <row r="1223" spans="1:7">
      <c r="A1223" s="16">
        <v>40765</v>
      </c>
      <c r="B1223" s="19" t="s">
        <v>193</v>
      </c>
      <c r="C1223" s="21">
        <v>1584</v>
      </c>
      <c r="D1223" s="22" t="s">
        <v>432</v>
      </c>
      <c r="E1223" s="26"/>
      <c r="F1223" s="26">
        <v>2033460</v>
      </c>
      <c r="G1223" s="11">
        <f t="shared" si="22"/>
        <v>2275689.5</v>
      </c>
    </row>
    <row r="1224" spans="1:7">
      <c r="A1224" s="16">
        <v>40765</v>
      </c>
      <c r="B1224" s="19" t="s">
        <v>229</v>
      </c>
      <c r="C1224" s="23" t="s">
        <v>329</v>
      </c>
      <c r="D1224" s="23" t="s">
        <v>329</v>
      </c>
      <c r="E1224" s="26"/>
      <c r="F1224" s="26">
        <v>11760</v>
      </c>
      <c r="G1224" s="11">
        <f t="shared" si="22"/>
        <v>2263929.5</v>
      </c>
    </row>
    <row r="1225" spans="1:7">
      <c r="A1225" s="16">
        <v>40765</v>
      </c>
      <c r="B1225" s="19" t="s">
        <v>229</v>
      </c>
      <c r="C1225" s="23" t="s">
        <v>329</v>
      </c>
      <c r="D1225" s="23" t="s">
        <v>329</v>
      </c>
      <c r="E1225" s="26"/>
      <c r="F1225" s="26">
        <v>8134</v>
      </c>
      <c r="G1225" s="11">
        <f t="shared" si="22"/>
        <v>2255795.5</v>
      </c>
    </row>
    <row r="1226" spans="1:7">
      <c r="A1226" s="16">
        <v>40773</v>
      </c>
      <c r="B1226" s="19" t="s">
        <v>219</v>
      </c>
      <c r="C1226" s="21">
        <v>1585</v>
      </c>
      <c r="D1226" s="22" t="s">
        <v>433</v>
      </c>
      <c r="E1226" s="26"/>
      <c r="F1226" s="26">
        <v>230000</v>
      </c>
      <c r="G1226" s="11">
        <f t="shared" si="22"/>
        <v>2025795.5</v>
      </c>
    </row>
    <row r="1227" spans="1:7">
      <c r="A1227" s="16">
        <v>40773</v>
      </c>
      <c r="B1227" s="19" t="s">
        <v>229</v>
      </c>
      <c r="C1227" s="23" t="s">
        <v>329</v>
      </c>
      <c r="D1227" s="23" t="s">
        <v>329</v>
      </c>
      <c r="E1227" s="26"/>
      <c r="F1227" s="26">
        <v>920</v>
      </c>
      <c r="G1227" s="11">
        <f t="shared" si="22"/>
        <v>2024875.5</v>
      </c>
    </row>
    <row r="1228" spans="1:7">
      <c r="A1228" s="16">
        <v>40774</v>
      </c>
      <c r="B1228" s="19" t="s">
        <v>288</v>
      </c>
      <c r="C1228" s="21">
        <v>1586</v>
      </c>
      <c r="D1228" s="22" t="s">
        <v>434</v>
      </c>
      <c r="E1228" s="26"/>
      <c r="F1228" s="26">
        <v>470000</v>
      </c>
      <c r="G1228" s="11">
        <f t="shared" si="22"/>
        <v>1554875.5</v>
      </c>
    </row>
    <row r="1229" spans="1:7">
      <c r="A1229" s="16">
        <v>40774</v>
      </c>
      <c r="B1229" s="19" t="s">
        <v>229</v>
      </c>
      <c r="C1229" s="23" t="s">
        <v>329</v>
      </c>
      <c r="D1229" s="23" t="s">
        <v>329</v>
      </c>
      <c r="E1229" s="26"/>
      <c r="F1229" s="26">
        <v>1880</v>
      </c>
      <c r="G1229" s="11">
        <f t="shared" si="22"/>
        <v>1552995.5</v>
      </c>
    </row>
    <row r="1230" spans="1:7">
      <c r="A1230" s="16">
        <v>40774</v>
      </c>
      <c r="B1230" s="19" t="s">
        <v>229</v>
      </c>
      <c r="C1230" s="23" t="s">
        <v>329</v>
      </c>
      <c r="D1230" s="23" t="s">
        <v>329</v>
      </c>
      <c r="E1230" s="26"/>
      <c r="F1230" s="26">
        <v>540</v>
      </c>
      <c r="G1230" s="11">
        <f t="shared" si="22"/>
        <v>1552455.5</v>
      </c>
    </row>
    <row r="1231" spans="1:7">
      <c r="A1231" s="16">
        <v>40777</v>
      </c>
      <c r="B1231" s="19" t="s">
        <v>185</v>
      </c>
      <c r="C1231" s="21">
        <v>1587</v>
      </c>
      <c r="D1231" s="22" t="s">
        <v>435</v>
      </c>
      <c r="E1231" s="26"/>
      <c r="F1231" s="26">
        <v>135000</v>
      </c>
      <c r="G1231" s="11">
        <f t="shared" si="22"/>
        <v>1417455.5</v>
      </c>
    </row>
    <row r="1232" spans="1:7">
      <c r="A1232" s="16">
        <v>40780</v>
      </c>
      <c r="B1232" s="19" t="s">
        <v>424</v>
      </c>
      <c r="C1232" s="21">
        <v>1588</v>
      </c>
      <c r="D1232" s="22" t="s">
        <v>436</v>
      </c>
      <c r="E1232" s="26"/>
      <c r="F1232" s="26">
        <v>170000</v>
      </c>
      <c r="G1232" s="11">
        <f t="shared" si="22"/>
        <v>1247455.5</v>
      </c>
    </row>
    <row r="1233" spans="1:8">
      <c r="A1233" s="16">
        <v>40780</v>
      </c>
      <c r="B1233" s="19" t="s">
        <v>229</v>
      </c>
      <c r="C1233" s="23" t="s">
        <v>329</v>
      </c>
      <c r="D1233" s="23" t="s">
        <v>329</v>
      </c>
      <c r="E1233" s="26"/>
      <c r="F1233" s="26">
        <v>680</v>
      </c>
      <c r="G1233" s="11">
        <f t="shared" si="22"/>
        <v>1246775.5</v>
      </c>
    </row>
    <row r="1234" spans="1:8">
      <c r="A1234" s="16">
        <v>40784</v>
      </c>
      <c r="B1234" s="19" t="s">
        <v>425</v>
      </c>
      <c r="C1234" s="21">
        <v>1589</v>
      </c>
      <c r="D1234" s="22" t="s">
        <v>437</v>
      </c>
      <c r="E1234" s="26"/>
      <c r="F1234" s="26">
        <v>390000</v>
      </c>
      <c r="G1234" s="11">
        <f t="shared" si="22"/>
        <v>856775.5</v>
      </c>
    </row>
    <row r="1235" spans="1:8">
      <c r="A1235" s="16">
        <v>40784</v>
      </c>
      <c r="B1235" s="19" t="s">
        <v>229</v>
      </c>
      <c r="C1235" s="23" t="s">
        <v>329</v>
      </c>
      <c r="D1235" s="23" t="s">
        <v>329</v>
      </c>
      <c r="E1235" s="26"/>
      <c r="F1235" s="26">
        <v>1560</v>
      </c>
      <c r="G1235" s="11">
        <f t="shared" si="22"/>
        <v>855215.5</v>
      </c>
    </row>
    <row r="1236" spans="1:8">
      <c r="A1236" s="16"/>
      <c r="B1236" s="12" t="s">
        <v>182</v>
      </c>
      <c r="C1236" s="23"/>
      <c r="D1236" s="23"/>
      <c r="E1236" s="36">
        <f>SUM(E1210:E1234)</f>
        <v>12236728</v>
      </c>
      <c r="F1236" s="36">
        <f>SUM(F1210:F1235)</f>
        <v>12244182</v>
      </c>
      <c r="G1236" s="9">
        <f>G1209+E1236-F1236</f>
        <v>855215.5</v>
      </c>
    </row>
    <row r="1237" spans="1:8">
      <c r="A1237" s="30"/>
      <c r="B1237" s="31"/>
      <c r="C1237" s="38"/>
      <c r="D1237" s="38"/>
      <c r="E1237" s="39"/>
      <c r="F1237" s="39"/>
      <c r="G1237" s="32"/>
      <c r="H1237" s="13">
        <f>F1211+F1214+F1218+F1220+F1222+F1224+F1225+F1227+F1229+F1230+F1233+F1235</f>
        <v>48782</v>
      </c>
    </row>
    <row r="1238" spans="1:8">
      <c r="A1238" s="30"/>
      <c r="B1238" s="31"/>
      <c r="C1238" s="38"/>
      <c r="D1238" s="38"/>
      <c r="E1238" s="39"/>
      <c r="F1238" s="39"/>
      <c r="G1238" s="32"/>
    </row>
    <row r="1239" spans="1:8">
      <c r="A1239" s="30"/>
      <c r="B1239" s="31"/>
      <c r="C1239" s="38"/>
      <c r="D1239" s="38"/>
      <c r="E1239" s="39"/>
      <c r="F1239" s="39"/>
      <c r="G1239" s="32"/>
    </row>
    <row r="1240" spans="1:8">
      <c r="A1240" s="30"/>
      <c r="B1240" s="31"/>
      <c r="C1240" s="38"/>
      <c r="D1240" s="38"/>
      <c r="E1240" s="39"/>
      <c r="F1240" s="39"/>
      <c r="G1240" s="32"/>
    </row>
    <row r="1241" spans="1:8">
      <c r="A1241" s="30"/>
      <c r="B1241" s="31"/>
      <c r="C1241" s="38"/>
      <c r="D1241" s="38"/>
      <c r="E1241" s="39"/>
      <c r="F1241" s="39"/>
      <c r="G1241" s="32"/>
    </row>
    <row r="1242" spans="1:8">
      <c r="A1242" s="30"/>
      <c r="B1242" s="31"/>
      <c r="C1242" s="38"/>
      <c r="D1242" s="38"/>
      <c r="E1242" s="39"/>
      <c r="F1242" s="39"/>
      <c r="G1242" s="32"/>
    </row>
    <row r="1243" spans="1:8">
      <c r="A1243" s="30"/>
      <c r="B1243" s="31"/>
      <c r="C1243" s="38"/>
      <c r="D1243" s="38"/>
      <c r="E1243" s="39"/>
      <c r="F1243" s="39"/>
      <c r="G1243" s="32"/>
    </row>
    <row r="1245" spans="1:8">
      <c r="B1245" s="1" t="s">
        <v>28</v>
      </c>
      <c r="C1245" s="1"/>
      <c r="D1245" s="1"/>
      <c r="E1245" s="1" t="s">
        <v>29</v>
      </c>
    </row>
    <row r="1246" spans="1:8">
      <c r="B1246" s="1" t="s">
        <v>30</v>
      </c>
      <c r="C1246" s="1"/>
      <c r="D1246" s="1"/>
      <c r="E1246" s="1" t="s">
        <v>31</v>
      </c>
    </row>
    <row r="1248" spans="1:8" ht="18.75">
      <c r="A1248" s="126" t="s">
        <v>0</v>
      </c>
      <c r="B1248" s="126"/>
      <c r="C1248" s="126"/>
      <c r="D1248" s="126"/>
      <c r="E1248" s="126"/>
      <c r="F1248" s="126"/>
      <c r="G1248" s="126"/>
    </row>
    <row r="1249" spans="1:7" ht="15.75">
      <c r="A1249" s="127" t="s">
        <v>1</v>
      </c>
      <c r="B1249" s="127"/>
      <c r="C1249" s="127"/>
      <c r="D1249" s="127"/>
      <c r="E1249" s="127"/>
      <c r="F1249" s="127"/>
      <c r="G1249" s="127"/>
    </row>
    <row r="1250" spans="1:7" ht="15.75">
      <c r="A1250" s="127" t="s">
        <v>2</v>
      </c>
      <c r="B1250" s="127"/>
      <c r="C1250" s="127"/>
      <c r="D1250" s="127"/>
      <c r="E1250" s="127"/>
      <c r="F1250" s="127"/>
      <c r="G1250" s="127"/>
    </row>
    <row r="1251" spans="1:7" ht="15.75">
      <c r="A1251" s="127" t="s">
        <v>3</v>
      </c>
      <c r="B1251" s="127"/>
      <c r="C1251" s="127"/>
      <c r="D1251" s="127"/>
      <c r="E1251" s="127"/>
      <c r="F1251" s="127"/>
      <c r="G1251" s="127"/>
    </row>
    <row r="1252" spans="1:7" ht="15.75">
      <c r="A1252" s="128">
        <v>40787</v>
      </c>
      <c r="B1252" s="127"/>
      <c r="C1252" s="127"/>
      <c r="D1252" s="127"/>
      <c r="E1252" s="127"/>
      <c r="F1252" s="127"/>
      <c r="G1252" s="127"/>
    </row>
    <row r="1253" spans="1:7" ht="15.75">
      <c r="A1253" s="128" t="s">
        <v>330</v>
      </c>
      <c r="B1253" s="127"/>
      <c r="C1253" s="127"/>
      <c r="D1253" s="127"/>
      <c r="E1253" s="127"/>
      <c r="F1253" s="127"/>
      <c r="G1253" s="127"/>
    </row>
    <row r="1254" spans="1:7" ht="15.75">
      <c r="A1254" s="4" t="s">
        <v>4</v>
      </c>
      <c r="B1254" s="5" t="s">
        <v>5</v>
      </c>
      <c r="C1254" s="5" t="s">
        <v>183</v>
      </c>
      <c r="D1254" s="5" t="s">
        <v>184</v>
      </c>
      <c r="E1254" s="5" t="s">
        <v>6</v>
      </c>
      <c r="F1254" s="5" t="s">
        <v>7</v>
      </c>
      <c r="G1254" s="5" t="s">
        <v>8</v>
      </c>
    </row>
    <row r="1255" spans="1:7">
      <c r="A1255" s="33"/>
      <c r="B1255" s="34" t="s">
        <v>181</v>
      </c>
      <c r="C1255" s="28"/>
      <c r="D1255" s="28"/>
      <c r="E1255" s="37"/>
      <c r="F1255" s="37"/>
      <c r="G1255" s="9">
        <f>G1236</f>
        <v>855215.5</v>
      </c>
    </row>
    <row r="1256" spans="1:7">
      <c r="A1256" s="40">
        <v>40788</v>
      </c>
      <c r="B1256" s="19" t="s">
        <v>229</v>
      </c>
      <c r="C1256" s="23" t="s">
        <v>329</v>
      </c>
      <c r="D1256" s="23" t="s">
        <v>329</v>
      </c>
      <c r="E1256" s="37"/>
      <c r="F1256" s="41">
        <v>90</v>
      </c>
      <c r="G1256" s="11">
        <f t="shared" ref="G1256:G1290" si="23">G1255+E1256-F1256</f>
        <v>855125.5</v>
      </c>
    </row>
    <row r="1257" spans="1:7">
      <c r="A1257" s="40">
        <v>40788</v>
      </c>
      <c r="B1257" s="19" t="s">
        <v>229</v>
      </c>
      <c r="C1257" s="23" t="s">
        <v>329</v>
      </c>
      <c r="D1257" s="23" t="s">
        <v>329</v>
      </c>
      <c r="E1257" s="37"/>
      <c r="F1257" s="41">
        <v>22500</v>
      </c>
      <c r="G1257" s="11">
        <f t="shared" si="23"/>
        <v>832625.5</v>
      </c>
    </row>
    <row r="1258" spans="1:7">
      <c r="A1258" s="40">
        <v>40788</v>
      </c>
      <c r="B1258" s="19" t="s">
        <v>229</v>
      </c>
      <c r="C1258" s="23" t="s">
        <v>329</v>
      </c>
      <c r="D1258" s="23" t="s">
        <v>329</v>
      </c>
      <c r="E1258" s="37"/>
      <c r="F1258" s="41">
        <v>14</v>
      </c>
      <c r="G1258" s="11">
        <f t="shared" si="23"/>
        <v>832611.5</v>
      </c>
    </row>
    <row r="1259" spans="1:7">
      <c r="A1259" s="40">
        <v>40788</v>
      </c>
      <c r="B1259" s="19" t="s">
        <v>229</v>
      </c>
      <c r="C1259" s="23" t="s">
        <v>329</v>
      </c>
      <c r="D1259" s="23" t="s">
        <v>329</v>
      </c>
      <c r="E1259" s="37"/>
      <c r="F1259" s="41">
        <v>3600</v>
      </c>
      <c r="G1259" s="11">
        <f t="shared" si="23"/>
        <v>829011.5</v>
      </c>
    </row>
    <row r="1260" spans="1:7">
      <c r="A1260" s="40">
        <v>40788</v>
      </c>
      <c r="B1260" s="19" t="s">
        <v>229</v>
      </c>
      <c r="C1260" s="23" t="s">
        <v>329</v>
      </c>
      <c r="D1260" s="23" t="s">
        <v>329</v>
      </c>
      <c r="E1260" s="37"/>
      <c r="F1260" s="41">
        <v>2400</v>
      </c>
      <c r="G1260" s="11">
        <f t="shared" si="23"/>
        <v>826611.5</v>
      </c>
    </row>
    <row r="1261" spans="1:7">
      <c r="A1261" s="16">
        <v>40795</v>
      </c>
      <c r="B1261" s="19" t="s">
        <v>440</v>
      </c>
      <c r="C1261" s="21">
        <v>1590</v>
      </c>
      <c r="D1261" s="23" t="s">
        <v>441</v>
      </c>
      <c r="E1261" s="26"/>
      <c r="F1261" s="26">
        <v>600000</v>
      </c>
      <c r="G1261" s="11">
        <f t="shared" si="23"/>
        <v>226611.5</v>
      </c>
    </row>
    <row r="1262" spans="1:7">
      <c r="A1262" s="16">
        <v>40802</v>
      </c>
      <c r="B1262" s="19" t="s">
        <v>458</v>
      </c>
      <c r="C1262" s="21"/>
      <c r="D1262" s="23"/>
      <c r="E1262" s="26">
        <v>5518364</v>
      </c>
      <c r="F1262" s="26"/>
      <c r="G1262" s="11">
        <f t="shared" si="23"/>
        <v>5744975.5</v>
      </c>
    </row>
    <row r="1263" spans="1:7">
      <c r="A1263" s="16">
        <v>40803</v>
      </c>
      <c r="B1263" s="19" t="s">
        <v>442</v>
      </c>
      <c r="C1263" s="23">
        <v>1591</v>
      </c>
      <c r="D1263" s="23" t="s">
        <v>443</v>
      </c>
      <c r="E1263" s="26"/>
      <c r="F1263" s="26">
        <v>700000</v>
      </c>
      <c r="G1263" s="11">
        <f t="shared" si="23"/>
        <v>5044975.5</v>
      </c>
    </row>
    <row r="1264" spans="1:7">
      <c r="A1264" s="16">
        <v>40803</v>
      </c>
      <c r="B1264" s="19" t="s">
        <v>445</v>
      </c>
      <c r="C1264" s="20">
        <v>1592</v>
      </c>
      <c r="D1264" s="22" t="s">
        <v>446</v>
      </c>
      <c r="E1264" s="26"/>
      <c r="F1264" s="26">
        <v>1500000</v>
      </c>
      <c r="G1264" s="11">
        <f t="shared" si="23"/>
        <v>3544975.5</v>
      </c>
    </row>
    <row r="1265" spans="1:7">
      <c r="A1265" s="16">
        <v>40805</v>
      </c>
      <c r="B1265" s="19" t="s">
        <v>444</v>
      </c>
      <c r="C1265" s="20">
        <v>1593</v>
      </c>
      <c r="D1265" s="22" t="s">
        <v>447</v>
      </c>
      <c r="E1265" s="26"/>
      <c r="F1265" s="26">
        <v>380000</v>
      </c>
      <c r="G1265" s="11">
        <f t="shared" si="23"/>
        <v>3164975.5</v>
      </c>
    </row>
    <row r="1266" spans="1:7">
      <c r="A1266" s="16">
        <v>40805</v>
      </c>
      <c r="B1266" s="19" t="s">
        <v>417</v>
      </c>
      <c r="C1266" s="23">
        <v>1594</v>
      </c>
      <c r="D1266" s="23" t="s">
        <v>448</v>
      </c>
      <c r="E1266" s="26"/>
      <c r="F1266" s="26">
        <v>314000</v>
      </c>
      <c r="G1266" s="11">
        <f t="shared" si="23"/>
        <v>2850975.5</v>
      </c>
    </row>
    <row r="1267" spans="1:7">
      <c r="A1267" s="16">
        <v>40805</v>
      </c>
      <c r="B1267" s="19" t="s">
        <v>229</v>
      </c>
      <c r="C1267" s="23" t="s">
        <v>329</v>
      </c>
      <c r="D1267" s="23" t="s">
        <v>329</v>
      </c>
      <c r="E1267" s="26"/>
      <c r="F1267" s="26">
        <v>6000</v>
      </c>
      <c r="G1267" s="11">
        <f t="shared" si="23"/>
        <v>2844975.5</v>
      </c>
    </row>
    <row r="1268" spans="1:7">
      <c r="A1268" s="16">
        <v>40805</v>
      </c>
      <c r="B1268" s="19" t="s">
        <v>229</v>
      </c>
      <c r="C1268" s="23" t="s">
        <v>329</v>
      </c>
      <c r="D1268" s="23" t="s">
        <v>329</v>
      </c>
      <c r="E1268" s="26"/>
      <c r="F1268" s="26">
        <v>2800</v>
      </c>
      <c r="G1268" s="11">
        <f t="shared" si="23"/>
        <v>2842175.5</v>
      </c>
    </row>
    <row r="1269" spans="1:7">
      <c r="A1269" s="16">
        <v>40805</v>
      </c>
      <c r="B1269" s="19" t="s">
        <v>229</v>
      </c>
      <c r="C1269" s="23" t="s">
        <v>329</v>
      </c>
      <c r="D1269" s="23" t="s">
        <v>329</v>
      </c>
      <c r="E1269" s="26"/>
      <c r="F1269" s="26">
        <v>1256</v>
      </c>
      <c r="G1269" s="11">
        <f t="shared" si="23"/>
        <v>2840919.5</v>
      </c>
    </row>
    <row r="1270" spans="1:7">
      <c r="A1270" s="16">
        <v>40805</v>
      </c>
      <c r="B1270" s="19" t="s">
        <v>229</v>
      </c>
      <c r="C1270" s="23" t="s">
        <v>329</v>
      </c>
      <c r="D1270" s="23" t="s">
        <v>329</v>
      </c>
      <c r="E1270" s="26"/>
      <c r="F1270" s="26">
        <v>1520</v>
      </c>
      <c r="G1270" s="11">
        <f t="shared" si="23"/>
        <v>2839399.5</v>
      </c>
    </row>
    <row r="1271" spans="1:7">
      <c r="A1271" s="16">
        <v>40806</v>
      </c>
      <c r="B1271" s="19" t="s">
        <v>449</v>
      </c>
      <c r="C1271" s="21">
        <v>1595</v>
      </c>
      <c r="D1271" s="22" t="s">
        <v>450</v>
      </c>
      <c r="E1271" s="26"/>
      <c r="F1271" s="26">
        <v>200000</v>
      </c>
      <c r="G1271" s="11">
        <f t="shared" si="23"/>
        <v>2639399.5</v>
      </c>
    </row>
    <row r="1272" spans="1:7">
      <c r="A1272" s="16">
        <v>40806</v>
      </c>
      <c r="B1272" s="19" t="s">
        <v>337</v>
      </c>
      <c r="C1272" s="21">
        <v>1596</v>
      </c>
      <c r="D1272" s="22" t="s">
        <v>451</v>
      </c>
      <c r="E1272" s="26"/>
      <c r="F1272" s="26">
        <v>435000</v>
      </c>
      <c r="G1272" s="11">
        <f t="shared" si="23"/>
        <v>2204399.5</v>
      </c>
    </row>
    <row r="1273" spans="1:7">
      <c r="A1273" s="16">
        <v>40806</v>
      </c>
      <c r="B1273" s="19" t="s">
        <v>185</v>
      </c>
      <c r="C1273" s="21">
        <v>1597</v>
      </c>
      <c r="D1273" s="22" t="s">
        <v>452</v>
      </c>
      <c r="E1273" s="26"/>
      <c r="F1273" s="26">
        <v>393000</v>
      </c>
      <c r="G1273" s="11">
        <f t="shared" si="23"/>
        <v>1811399.5</v>
      </c>
    </row>
    <row r="1274" spans="1:7">
      <c r="A1274" s="16">
        <v>40806</v>
      </c>
      <c r="B1274" s="19" t="s">
        <v>225</v>
      </c>
      <c r="C1274" s="23">
        <v>1598</v>
      </c>
      <c r="D1274" s="23" t="s">
        <v>453</v>
      </c>
      <c r="E1274" s="26"/>
      <c r="F1274" s="26">
        <v>422317</v>
      </c>
      <c r="G1274" s="11">
        <f t="shared" si="23"/>
        <v>1389082.5</v>
      </c>
    </row>
    <row r="1275" spans="1:7">
      <c r="A1275" s="16">
        <v>40806</v>
      </c>
      <c r="B1275" s="19" t="s">
        <v>229</v>
      </c>
      <c r="C1275" s="23" t="s">
        <v>329</v>
      </c>
      <c r="D1275" s="23" t="s">
        <v>329</v>
      </c>
      <c r="E1275" s="26"/>
      <c r="F1275" s="26">
        <v>800</v>
      </c>
      <c r="G1275" s="11">
        <f t="shared" si="23"/>
        <v>1388282.5</v>
      </c>
    </row>
    <row r="1276" spans="1:7">
      <c r="A1276" s="16">
        <v>40806</v>
      </c>
      <c r="B1276" s="19" t="s">
        <v>229</v>
      </c>
      <c r="C1276" s="23" t="s">
        <v>329</v>
      </c>
      <c r="D1276" s="23" t="s">
        <v>329</v>
      </c>
      <c r="E1276" s="26"/>
      <c r="F1276" s="26">
        <v>1572</v>
      </c>
      <c r="G1276" s="11">
        <f t="shared" si="23"/>
        <v>1386710.5</v>
      </c>
    </row>
    <row r="1277" spans="1:7">
      <c r="A1277" s="16">
        <v>40806</v>
      </c>
      <c r="B1277" s="19" t="s">
        <v>229</v>
      </c>
      <c r="C1277" s="23" t="s">
        <v>329</v>
      </c>
      <c r="D1277" s="23" t="s">
        <v>329</v>
      </c>
      <c r="E1277" s="26"/>
      <c r="F1277" s="26">
        <v>1740</v>
      </c>
      <c r="G1277" s="11">
        <f t="shared" si="23"/>
        <v>1384970.5</v>
      </c>
    </row>
    <row r="1278" spans="1:7">
      <c r="A1278" s="16">
        <v>40806</v>
      </c>
      <c r="B1278" s="19" t="s">
        <v>229</v>
      </c>
      <c r="C1278" s="23" t="s">
        <v>329</v>
      </c>
      <c r="D1278" s="23" t="s">
        <v>329</v>
      </c>
      <c r="E1278" s="26"/>
      <c r="F1278" s="26">
        <v>1689</v>
      </c>
      <c r="G1278" s="11">
        <f t="shared" si="23"/>
        <v>1383281.5</v>
      </c>
    </row>
    <row r="1279" spans="1:7">
      <c r="A1279" s="16">
        <v>40808</v>
      </c>
      <c r="B1279" s="19" t="s">
        <v>454</v>
      </c>
      <c r="C1279" s="21">
        <v>1599</v>
      </c>
      <c r="D1279" s="22" t="s">
        <v>455</v>
      </c>
      <c r="E1279" s="26"/>
      <c r="F1279" s="26">
        <v>223449</v>
      </c>
      <c r="G1279" s="11">
        <f t="shared" si="23"/>
        <v>1159832.5</v>
      </c>
    </row>
    <row r="1280" spans="1:7">
      <c r="A1280" s="16">
        <v>40808</v>
      </c>
      <c r="B1280" s="19" t="s">
        <v>456</v>
      </c>
      <c r="C1280" s="23">
        <v>1600</v>
      </c>
      <c r="D1280" s="23" t="s">
        <v>457</v>
      </c>
      <c r="E1280" s="26"/>
      <c r="F1280" s="26">
        <v>350000</v>
      </c>
      <c r="G1280" s="11">
        <f t="shared" si="23"/>
        <v>809832.5</v>
      </c>
    </row>
    <row r="1281" spans="1:9">
      <c r="A1281" s="16">
        <v>40809</v>
      </c>
      <c r="B1281" s="19" t="s">
        <v>229</v>
      </c>
      <c r="C1281" s="23" t="s">
        <v>329</v>
      </c>
      <c r="D1281" s="23" t="s">
        <v>329</v>
      </c>
      <c r="E1281" s="26"/>
      <c r="F1281" s="26">
        <v>894</v>
      </c>
      <c r="G1281" s="11">
        <f t="shared" si="23"/>
        <v>808938.5</v>
      </c>
    </row>
    <row r="1282" spans="1:9">
      <c r="A1282" s="16">
        <v>40812</v>
      </c>
      <c r="B1282" s="19" t="s">
        <v>229</v>
      </c>
      <c r="C1282" s="23" t="s">
        <v>329</v>
      </c>
      <c r="D1282" s="23" t="s">
        <v>329</v>
      </c>
      <c r="E1282" s="26"/>
      <c r="F1282" s="26">
        <v>1400</v>
      </c>
      <c r="G1282" s="11">
        <f t="shared" si="23"/>
        <v>807538.5</v>
      </c>
    </row>
    <row r="1283" spans="1:9">
      <c r="A1283" s="16">
        <v>40812</v>
      </c>
      <c r="B1283" s="19" t="s">
        <v>229</v>
      </c>
      <c r="C1283" s="23" t="s">
        <v>329</v>
      </c>
      <c r="D1283" s="23" t="s">
        <v>329</v>
      </c>
      <c r="E1283" s="26"/>
      <c r="F1283" s="26">
        <v>536</v>
      </c>
      <c r="G1283" s="11">
        <f t="shared" si="23"/>
        <v>807002.5</v>
      </c>
    </row>
    <row r="1284" spans="1:9">
      <c r="A1284" s="16">
        <v>40812</v>
      </c>
      <c r="B1284" s="19" t="s">
        <v>229</v>
      </c>
      <c r="C1284" s="23" t="s">
        <v>329</v>
      </c>
      <c r="D1284" s="23" t="s">
        <v>329</v>
      </c>
      <c r="E1284" s="26"/>
      <c r="F1284" s="26">
        <v>134000</v>
      </c>
      <c r="G1284" s="11">
        <f t="shared" si="23"/>
        <v>673002.5</v>
      </c>
    </row>
    <row r="1285" spans="1:9">
      <c r="A1285" s="16">
        <v>40812</v>
      </c>
      <c r="B1285" s="19" t="s">
        <v>229</v>
      </c>
      <c r="C1285" s="23" t="s">
        <v>329</v>
      </c>
      <c r="D1285" s="23" t="s">
        <v>329</v>
      </c>
      <c r="E1285" s="26"/>
      <c r="F1285" s="26">
        <v>86</v>
      </c>
      <c r="G1285" s="11">
        <f t="shared" si="23"/>
        <v>672916.5</v>
      </c>
    </row>
    <row r="1286" spans="1:9">
      <c r="A1286" s="16">
        <v>40812</v>
      </c>
      <c r="B1286" s="19" t="s">
        <v>229</v>
      </c>
      <c r="C1286" s="23" t="s">
        <v>329</v>
      </c>
      <c r="D1286" s="23" t="s">
        <v>329</v>
      </c>
      <c r="E1286" s="26"/>
      <c r="F1286" s="26">
        <v>21440</v>
      </c>
      <c r="G1286" s="11">
        <f t="shared" si="23"/>
        <v>651476.5</v>
      </c>
    </row>
    <row r="1287" spans="1:9">
      <c r="A1287" s="16">
        <v>40815</v>
      </c>
      <c r="B1287" s="19" t="s">
        <v>229</v>
      </c>
      <c r="C1287" s="23" t="s">
        <v>329</v>
      </c>
      <c r="D1287" s="23" t="s">
        <v>329</v>
      </c>
      <c r="E1287" s="26"/>
      <c r="F1287" s="26">
        <v>90</v>
      </c>
      <c r="G1287" s="11">
        <f t="shared" si="23"/>
        <v>651386.5</v>
      </c>
    </row>
    <row r="1288" spans="1:9">
      <c r="A1288" s="16">
        <v>40815</v>
      </c>
      <c r="B1288" s="19" t="s">
        <v>229</v>
      </c>
      <c r="C1288" s="23" t="s">
        <v>329</v>
      </c>
      <c r="D1288" s="23" t="s">
        <v>329</v>
      </c>
      <c r="E1288" s="26"/>
      <c r="F1288" s="26">
        <v>22500</v>
      </c>
      <c r="G1288" s="11">
        <f t="shared" si="23"/>
        <v>628886.5</v>
      </c>
    </row>
    <row r="1289" spans="1:9">
      <c r="A1289" s="16">
        <v>40815</v>
      </c>
      <c r="B1289" s="19" t="s">
        <v>229</v>
      </c>
      <c r="C1289" s="23" t="s">
        <v>329</v>
      </c>
      <c r="D1289" s="23" t="s">
        <v>329</v>
      </c>
      <c r="E1289" s="26"/>
      <c r="F1289" s="26">
        <v>14</v>
      </c>
      <c r="G1289" s="11">
        <f t="shared" si="23"/>
        <v>628872.5</v>
      </c>
    </row>
    <row r="1290" spans="1:9">
      <c r="A1290" s="16">
        <v>40815</v>
      </c>
      <c r="B1290" s="19" t="s">
        <v>229</v>
      </c>
      <c r="C1290" s="23" t="s">
        <v>329</v>
      </c>
      <c r="D1290" s="23" t="s">
        <v>329</v>
      </c>
      <c r="E1290" s="26"/>
      <c r="F1290" s="26">
        <v>3600</v>
      </c>
      <c r="G1290" s="11">
        <f t="shared" si="23"/>
        <v>625272.5</v>
      </c>
    </row>
    <row r="1291" spans="1:9">
      <c r="A1291" s="16"/>
      <c r="B1291" s="12" t="s">
        <v>182</v>
      </c>
      <c r="C1291" s="23"/>
      <c r="D1291" s="23"/>
      <c r="E1291" s="36">
        <f>SUM(E1255:E1290)</f>
        <v>5518364</v>
      </c>
      <c r="F1291" s="36">
        <f>SUM(F1255:F1290)</f>
        <v>5748307</v>
      </c>
      <c r="G1291" s="9">
        <f>G1255+E1291-F1291</f>
        <v>625272.5</v>
      </c>
    </row>
    <row r="1292" spans="1:9">
      <c r="B1292" s="1" t="s">
        <v>28</v>
      </c>
      <c r="C1292" s="1"/>
      <c r="D1292" s="1"/>
      <c r="E1292" s="1" t="s">
        <v>29</v>
      </c>
      <c r="H1292" s="13"/>
    </row>
    <row r="1293" spans="1:9">
      <c r="B1293" s="1" t="s">
        <v>30</v>
      </c>
      <c r="C1293" s="1"/>
      <c r="D1293" s="1"/>
      <c r="E1293" s="1" t="s">
        <v>31</v>
      </c>
      <c r="H1293" s="13"/>
      <c r="I1293" s="13">
        <f>F1256+F1257+F1258+F1259+F1260+F1267+F1268+F1269+F1270+F1275+F1276+F1277+F1278+F1281+F1282+F1283+F1284+F1285+F1286+F1287+F1288+F1289+F1290</f>
        <v>230541</v>
      </c>
    </row>
    <row r="1294" spans="1:9" ht="18.75">
      <c r="A1294" s="126" t="s">
        <v>0</v>
      </c>
      <c r="B1294" s="126"/>
      <c r="C1294" s="126"/>
      <c r="D1294" s="126"/>
      <c r="E1294" s="126"/>
      <c r="F1294" s="126"/>
      <c r="G1294" s="126"/>
    </row>
    <row r="1295" spans="1:9" ht="15.75">
      <c r="A1295" s="127" t="s">
        <v>1</v>
      </c>
      <c r="B1295" s="127"/>
      <c r="C1295" s="127"/>
      <c r="D1295" s="127"/>
      <c r="E1295" s="127"/>
      <c r="F1295" s="127"/>
      <c r="G1295" s="127"/>
    </row>
    <row r="1296" spans="1:9" ht="15.75">
      <c r="A1296" s="127" t="s">
        <v>2</v>
      </c>
      <c r="B1296" s="127"/>
      <c r="C1296" s="127"/>
      <c r="D1296" s="127"/>
      <c r="E1296" s="127"/>
      <c r="F1296" s="127"/>
      <c r="G1296" s="127"/>
    </row>
    <row r="1297" spans="1:7" ht="15.75">
      <c r="A1297" s="127" t="s">
        <v>3</v>
      </c>
      <c r="B1297" s="127"/>
      <c r="C1297" s="127"/>
      <c r="D1297" s="127"/>
      <c r="E1297" s="127"/>
      <c r="F1297" s="127"/>
      <c r="G1297" s="127"/>
    </row>
    <row r="1298" spans="1:7" ht="15.75">
      <c r="A1298" s="128">
        <v>40817</v>
      </c>
      <c r="B1298" s="127"/>
      <c r="C1298" s="127"/>
      <c r="D1298" s="127"/>
      <c r="E1298" s="127"/>
      <c r="F1298" s="127"/>
      <c r="G1298" s="127"/>
    </row>
    <row r="1299" spans="1:7" ht="15.75">
      <c r="A1299" s="128" t="s">
        <v>330</v>
      </c>
      <c r="B1299" s="127"/>
      <c r="C1299" s="127"/>
      <c r="D1299" s="127"/>
      <c r="E1299" s="127"/>
      <c r="F1299" s="127"/>
      <c r="G1299" s="127"/>
    </row>
    <row r="1300" spans="1:7" ht="15.75">
      <c r="A1300" s="4" t="s">
        <v>4</v>
      </c>
      <c r="B1300" s="5" t="s">
        <v>5</v>
      </c>
      <c r="C1300" s="5" t="s">
        <v>183</v>
      </c>
      <c r="D1300" s="5" t="s">
        <v>184</v>
      </c>
      <c r="E1300" s="5" t="s">
        <v>6</v>
      </c>
      <c r="F1300" s="5" t="s">
        <v>7</v>
      </c>
      <c r="G1300" s="5" t="s">
        <v>8</v>
      </c>
    </row>
    <row r="1301" spans="1:7">
      <c r="A1301" s="33"/>
      <c r="B1301" s="34" t="s">
        <v>181</v>
      </c>
      <c r="C1301" s="28"/>
      <c r="D1301" s="28"/>
      <c r="E1301" s="37"/>
      <c r="F1301" s="37"/>
      <c r="G1301" s="9">
        <f>G1291</f>
        <v>625272.5</v>
      </c>
    </row>
    <row r="1302" spans="1:7">
      <c r="A1302" s="40">
        <v>40819</v>
      </c>
      <c r="B1302" s="19" t="s">
        <v>458</v>
      </c>
      <c r="C1302" s="28"/>
      <c r="D1302" s="28"/>
      <c r="E1302" s="41">
        <v>2759182</v>
      </c>
      <c r="F1302" s="37"/>
      <c r="G1302" s="11">
        <f>G1301+E1302-F1302</f>
        <v>3384454.5</v>
      </c>
    </row>
    <row r="1303" spans="1:7">
      <c r="A1303" s="40">
        <v>40819</v>
      </c>
      <c r="B1303" s="19" t="s">
        <v>229</v>
      </c>
      <c r="C1303" s="23" t="s">
        <v>329</v>
      </c>
      <c r="D1303" s="23" t="s">
        <v>329</v>
      </c>
      <c r="E1303" s="41"/>
      <c r="F1303" s="41">
        <v>1980</v>
      </c>
      <c r="G1303" s="11">
        <f t="shared" ref="G1303:G1326" si="24">G1302+E1303-F1303</f>
        <v>3382474.5</v>
      </c>
    </row>
    <row r="1304" spans="1:7">
      <c r="A1304" s="16">
        <v>40822</v>
      </c>
      <c r="B1304" s="19" t="s">
        <v>459</v>
      </c>
      <c r="C1304" s="21">
        <v>1601</v>
      </c>
      <c r="D1304" s="23" t="s">
        <v>466</v>
      </c>
      <c r="E1304" s="37"/>
      <c r="F1304" s="41">
        <v>495000</v>
      </c>
      <c r="G1304" s="11">
        <f t="shared" si="24"/>
        <v>2887474.5</v>
      </c>
    </row>
    <row r="1305" spans="1:7">
      <c r="A1305" s="16">
        <v>40822</v>
      </c>
      <c r="B1305" s="19" t="s">
        <v>229</v>
      </c>
      <c r="C1305" s="23" t="s">
        <v>329</v>
      </c>
      <c r="D1305" s="23" t="s">
        <v>329</v>
      </c>
      <c r="E1305" s="37"/>
      <c r="F1305" s="41">
        <v>1520</v>
      </c>
      <c r="G1305" s="11">
        <f t="shared" si="24"/>
        <v>2885954.5</v>
      </c>
    </row>
    <row r="1306" spans="1:7">
      <c r="A1306" s="16">
        <v>40823</v>
      </c>
      <c r="B1306" s="19" t="s">
        <v>460</v>
      </c>
      <c r="C1306" s="21">
        <v>1602</v>
      </c>
      <c r="D1306" s="22" t="s">
        <v>467</v>
      </c>
      <c r="E1306" s="37"/>
      <c r="F1306" s="41">
        <v>380000</v>
      </c>
      <c r="G1306" s="11">
        <f t="shared" si="24"/>
        <v>2505954.5</v>
      </c>
    </row>
    <row r="1307" spans="1:7">
      <c r="A1307" s="16">
        <v>40823</v>
      </c>
      <c r="B1307" s="19" t="s">
        <v>229</v>
      </c>
      <c r="C1307" s="23" t="s">
        <v>329</v>
      </c>
      <c r="D1307" s="23" t="s">
        <v>329</v>
      </c>
      <c r="E1307" s="37"/>
      <c r="F1307" s="41">
        <v>1224</v>
      </c>
      <c r="G1307" s="11">
        <f t="shared" si="24"/>
        <v>2504730.5</v>
      </c>
    </row>
    <row r="1308" spans="1:7">
      <c r="A1308" s="16">
        <v>40854</v>
      </c>
      <c r="B1308" s="19" t="s">
        <v>461</v>
      </c>
      <c r="C1308" s="21">
        <v>1603</v>
      </c>
      <c r="D1308" s="22" t="s">
        <v>468</v>
      </c>
      <c r="E1308" s="37"/>
      <c r="F1308" s="41">
        <v>306000</v>
      </c>
      <c r="G1308" s="11">
        <f t="shared" si="24"/>
        <v>2198730.5</v>
      </c>
    </row>
    <row r="1309" spans="1:7">
      <c r="A1309" s="16">
        <v>40823</v>
      </c>
      <c r="B1309" s="19" t="s">
        <v>229</v>
      </c>
      <c r="C1309" s="23" t="s">
        <v>329</v>
      </c>
      <c r="D1309" s="23" t="s">
        <v>329</v>
      </c>
      <c r="E1309" s="37"/>
      <c r="F1309" s="41">
        <v>400</v>
      </c>
      <c r="G1309" s="11">
        <f t="shared" si="24"/>
        <v>2198330.5</v>
      </c>
    </row>
    <row r="1310" spans="1:7">
      <c r="A1310" s="16">
        <v>40834</v>
      </c>
      <c r="B1310" s="19" t="s">
        <v>462</v>
      </c>
      <c r="C1310" s="21">
        <v>1604</v>
      </c>
      <c r="D1310" s="22" t="s">
        <v>469</v>
      </c>
      <c r="E1310" s="37"/>
      <c r="F1310" s="41">
        <v>192000</v>
      </c>
      <c r="G1310" s="11">
        <f t="shared" si="24"/>
        <v>2006330.5</v>
      </c>
    </row>
    <row r="1311" spans="1:7">
      <c r="A1311" s="16">
        <v>40834</v>
      </c>
      <c r="B1311" s="19" t="s">
        <v>229</v>
      </c>
      <c r="C1311" s="23" t="s">
        <v>329</v>
      </c>
      <c r="D1311" s="23" t="s">
        <v>329</v>
      </c>
      <c r="E1311" s="37"/>
      <c r="F1311" s="41">
        <v>800</v>
      </c>
      <c r="G1311" s="11">
        <f t="shared" si="24"/>
        <v>2005530.5</v>
      </c>
    </row>
    <row r="1312" spans="1:7">
      <c r="A1312" s="16">
        <v>40834</v>
      </c>
      <c r="B1312" s="19" t="s">
        <v>193</v>
      </c>
      <c r="C1312" s="21">
        <v>1605</v>
      </c>
      <c r="D1312" s="22" t="s">
        <v>470</v>
      </c>
      <c r="E1312" s="37"/>
      <c r="F1312" s="41">
        <v>100000</v>
      </c>
      <c r="G1312" s="11">
        <f t="shared" si="24"/>
        <v>1905530.5</v>
      </c>
    </row>
    <row r="1313" spans="1:8">
      <c r="A1313" s="16">
        <v>40834</v>
      </c>
      <c r="B1313" s="19" t="s">
        <v>229</v>
      </c>
      <c r="C1313" s="23" t="s">
        <v>329</v>
      </c>
      <c r="D1313" s="23" t="s">
        <v>329</v>
      </c>
      <c r="E1313" s="37"/>
      <c r="F1313" s="41">
        <v>2000</v>
      </c>
      <c r="G1313" s="11">
        <f t="shared" si="24"/>
        <v>1903530.5</v>
      </c>
    </row>
    <row r="1314" spans="1:8">
      <c r="A1314" s="16">
        <v>40836</v>
      </c>
      <c r="B1314" s="19" t="s">
        <v>463</v>
      </c>
      <c r="C1314" s="21">
        <v>1606</v>
      </c>
      <c r="D1314" s="22" t="s">
        <v>471</v>
      </c>
      <c r="E1314" s="26"/>
      <c r="F1314" s="26">
        <v>200000</v>
      </c>
      <c r="G1314" s="11">
        <f t="shared" si="24"/>
        <v>1703530.5</v>
      </c>
    </row>
    <row r="1315" spans="1:8">
      <c r="A1315" s="16">
        <v>40836</v>
      </c>
      <c r="B1315" s="19" t="s">
        <v>229</v>
      </c>
      <c r="C1315" s="23" t="s">
        <v>329</v>
      </c>
      <c r="D1315" s="23" t="s">
        <v>329</v>
      </c>
      <c r="E1315" s="26"/>
      <c r="F1315" s="26">
        <v>768</v>
      </c>
      <c r="G1315" s="11">
        <f t="shared" si="24"/>
        <v>1702762.5</v>
      </c>
    </row>
    <row r="1316" spans="1:8">
      <c r="A1316" s="16">
        <v>40836</v>
      </c>
      <c r="B1316" s="19" t="s">
        <v>464</v>
      </c>
      <c r="C1316" s="21">
        <v>1607</v>
      </c>
      <c r="D1316" s="22" t="s">
        <v>472</v>
      </c>
      <c r="E1316" s="26"/>
      <c r="F1316" s="26">
        <v>200000</v>
      </c>
      <c r="G1316" s="11">
        <f t="shared" si="24"/>
        <v>1502762.5</v>
      </c>
    </row>
    <row r="1317" spans="1:8">
      <c r="A1317" s="16">
        <v>40836</v>
      </c>
      <c r="B1317" s="19" t="s">
        <v>229</v>
      </c>
      <c r="C1317" s="23" t="s">
        <v>329</v>
      </c>
      <c r="D1317" s="23" t="s">
        <v>329</v>
      </c>
      <c r="E1317" s="26"/>
      <c r="F1317" s="26">
        <v>800</v>
      </c>
      <c r="G1317" s="11">
        <f t="shared" si="24"/>
        <v>1501962.5</v>
      </c>
    </row>
    <row r="1318" spans="1:8">
      <c r="A1318" s="16">
        <v>40836</v>
      </c>
      <c r="B1318" s="19" t="s">
        <v>195</v>
      </c>
      <c r="C1318" s="21">
        <v>1608</v>
      </c>
      <c r="D1318" s="22" t="s">
        <v>473</v>
      </c>
      <c r="E1318" s="26"/>
      <c r="F1318" s="26">
        <v>500000</v>
      </c>
      <c r="G1318" s="11">
        <f t="shared" si="24"/>
        <v>1001962.5</v>
      </c>
    </row>
    <row r="1319" spans="1:8">
      <c r="A1319" s="16">
        <v>40836</v>
      </c>
      <c r="B1319" s="19" t="s">
        <v>229</v>
      </c>
      <c r="C1319" s="23" t="s">
        <v>329</v>
      </c>
      <c r="D1319" s="23" t="s">
        <v>329</v>
      </c>
      <c r="E1319" s="26"/>
      <c r="F1319" s="26">
        <v>800</v>
      </c>
      <c r="G1319" s="11">
        <f t="shared" si="24"/>
        <v>1001162.5</v>
      </c>
    </row>
    <row r="1320" spans="1:8">
      <c r="A1320" s="16">
        <v>40837</v>
      </c>
      <c r="B1320" s="19" t="s">
        <v>465</v>
      </c>
      <c r="C1320" s="21">
        <v>1609</v>
      </c>
      <c r="D1320" s="22" t="s">
        <v>474</v>
      </c>
      <c r="E1320" s="26"/>
      <c r="F1320" s="26">
        <v>200000</v>
      </c>
      <c r="G1320" s="11">
        <f t="shared" si="24"/>
        <v>801162.5</v>
      </c>
    </row>
    <row r="1321" spans="1:8">
      <c r="A1321" s="16">
        <v>40837</v>
      </c>
      <c r="B1321" s="19" t="s">
        <v>229</v>
      </c>
      <c r="C1321" s="23" t="s">
        <v>329</v>
      </c>
      <c r="D1321" s="23" t="s">
        <v>329</v>
      </c>
      <c r="E1321" s="26"/>
      <c r="F1321" s="26">
        <v>2800</v>
      </c>
      <c r="G1321" s="11">
        <f t="shared" si="24"/>
        <v>798362.5</v>
      </c>
    </row>
    <row r="1322" spans="1:8">
      <c r="A1322" s="16">
        <v>40837</v>
      </c>
      <c r="B1322" s="19" t="s">
        <v>229</v>
      </c>
      <c r="C1322" s="23" t="s">
        <v>329</v>
      </c>
      <c r="D1322" s="23" t="s">
        <v>329</v>
      </c>
      <c r="E1322" s="26"/>
      <c r="F1322" s="26">
        <v>90</v>
      </c>
      <c r="G1322" s="11">
        <f t="shared" si="24"/>
        <v>798272.5</v>
      </c>
    </row>
    <row r="1323" spans="1:8">
      <c r="A1323" s="16">
        <v>40841</v>
      </c>
      <c r="B1323" s="19" t="s">
        <v>29</v>
      </c>
      <c r="C1323" s="21">
        <v>1610</v>
      </c>
      <c r="D1323" s="22" t="s">
        <v>475</v>
      </c>
      <c r="E1323" s="26"/>
      <c r="F1323" s="26">
        <v>700000</v>
      </c>
      <c r="G1323" s="11">
        <f t="shared" si="24"/>
        <v>98272.5</v>
      </c>
    </row>
    <row r="1324" spans="1:8">
      <c r="A1324" s="16">
        <v>40841</v>
      </c>
      <c r="B1324" s="19" t="s">
        <v>229</v>
      </c>
      <c r="C1324" s="23" t="s">
        <v>329</v>
      </c>
      <c r="D1324" s="23" t="s">
        <v>329</v>
      </c>
      <c r="E1324" s="26"/>
      <c r="F1324" s="26">
        <v>22500</v>
      </c>
      <c r="G1324" s="11">
        <f t="shared" si="24"/>
        <v>75772.5</v>
      </c>
    </row>
    <row r="1325" spans="1:8">
      <c r="A1325" s="16">
        <v>40841</v>
      </c>
      <c r="B1325" s="19" t="s">
        <v>229</v>
      </c>
      <c r="C1325" s="23" t="s">
        <v>329</v>
      </c>
      <c r="D1325" s="23" t="s">
        <v>329</v>
      </c>
      <c r="E1325" s="26"/>
      <c r="F1325" s="26">
        <v>14</v>
      </c>
      <c r="G1325" s="11">
        <f t="shared" si="24"/>
        <v>75758.5</v>
      </c>
    </row>
    <row r="1326" spans="1:8">
      <c r="A1326" s="16">
        <v>40841</v>
      </c>
      <c r="B1326" s="19" t="s">
        <v>229</v>
      </c>
      <c r="C1326" s="23" t="s">
        <v>329</v>
      </c>
      <c r="D1326" s="23" t="s">
        <v>329</v>
      </c>
      <c r="E1326" s="26"/>
      <c r="F1326" s="26">
        <v>3600</v>
      </c>
      <c r="G1326" s="11">
        <f t="shared" si="24"/>
        <v>72158.5</v>
      </c>
    </row>
    <row r="1327" spans="1:8">
      <c r="A1327" s="16"/>
      <c r="B1327" s="12" t="s">
        <v>182</v>
      </c>
      <c r="C1327" s="23"/>
      <c r="D1327" s="23"/>
      <c r="E1327" s="36">
        <f>SUM(E1301:E1326)</f>
        <v>2759182</v>
      </c>
      <c r="F1327" s="36">
        <f>SUM(F1301:F1326)</f>
        <v>3312296</v>
      </c>
      <c r="G1327" s="9">
        <f>G1301+E1327-F1327</f>
        <v>72158.5</v>
      </c>
      <c r="H1327" s="13">
        <f>F1303+F1305+F1307+F1309+F1311+F1313+F1315+F1317+F1319+F1321+F1322+F1324+F1325+F1326</f>
        <v>39296</v>
      </c>
    </row>
    <row r="1328" spans="1:8">
      <c r="A1328" s="30"/>
      <c r="B1328" s="31"/>
      <c r="C1328" s="38"/>
      <c r="D1328" s="38"/>
      <c r="E1328" s="39"/>
      <c r="F1328" s="39"/>
      <c r="G1328" s="32"/>
    </row>
    <row r="1329" spans="1:7">
      <c r="A1329" s="30"/>
      <c r="B1329" s="31"/>
      <c r="C1329" s="38"/>
      <c r="D1329" s="38"/>
      <c r="E1329" s="39"/>
      <c r="F1329" s="39"/>
      <c r="G1329" s="32"/>
    </row>
    <row r="1330" spans="1:7">
      <c r="A1330" s="30"/>
      <c r="B1330" s="31"/>
      <c r="C1330" s="38"/>
      <c r="D1330" s="38"/>
      <c r="E1330" s="39"/>
      <c r="F1330" s="39"/>
      <c r="G1330" s="32"/>
    </row>
    <row r="1331" spans="1:7">
      <c r="A1331" s="30"/>
      <c r="B1331" s="31"/>
      <c r="C1331" s="38"/>
      <c r="D1331" s="38"/>
      <c r="E1331" s="39"/>
      <c r="F1331" s="39"/>
      <c r="G1331" s="32"/>
    </row>
    <row r="1332" spans="1:7">
      <c r="A1332" s="30"/>
      <c r="B1332" s="31"/>
      <c r="C1332" s="38"/>
      <c r="D1332" s="38"/>
      <c r="E1332" s="39"/>
      <c r="F1332" s="39"/>
      <c r="G1332" s="32"/>
    </row>
    <row r="1333" spans="1:7">
      <c r="A1333" s="30"/>
      <c r="B1333" s="31"/>
      <c r="C1333" s="38"/>
      <c r="D1333" s="38"/>
      <c r="E1333" s="39"/>
      <c r="F1333" s="39"/>
      <c r="G1333" s="32"/>
    </row>
    <row r="1334" spans="1:7">
      <c r="A1334" s="30"/>
      <c r="B1334" s="31"/>
      <c r="C1334" s="38"/>
      <c r="D1334" s="38"/>
      <c r="E1334" s="39"/>
      <c r="F1334" s="39"/>
      <c r="G1334" s="32"/>
    </row>
    <row r="1335" spans="1:7">
      <c r="A1335" s="30"/>
      <c r="B1335" s="31"/>
      <c r="C1335" s="38"/>
      <c r="D1335" s="38"/>
      <c r="E1335" s="39"/>
      <c r="F1335" s="39"/>
      <c r="G1335" s="32"/>
    </row>
    <row r="1336" spans="1:7">
      <c r="A1336" s="30"/>
      <c r="B1336" s="31"/>
      <c r="C1336" s="38"/>
      <c r="D1336" s="38"/>
      <c r="E1336" s="39"/>
      <c r="F1336" s="39"/>
      <c r="G1336" s="32"/>
    </row>
    <row r="1337" spans="1:7">
      <c r="A1337" s="30"/>
      <c r="B1337" s="31"/>
      <c r="C1337" s="38"/>
      <c r="D1337" s="38"/>
      <c r="E1337" s="39"/>
      <c r="F1337" s="39"/>
      <c r="G1337" s="32"/>
    </row>
    <row r="1338" spans="1:7">
      <c r="B1338" s="1" t="s">
        <v>28</v>
      </c>
      <c r="C1338" s="1"/>
      <c r="D1338" s="1"/>
      <c r="E1338" s="1" t="s">
        <v>29</v>
      </c>
    </row>
    <row r="1339" spans="1:7">
      <c r="B1339" s="1" t="s">
        <v>30</v>
      </c>
      <c r="C1339" s="1"/>
      <c r="D1339" s="1"/>
      <c r="E1339" s="1" t="s">
        <v>31</v>
      </c>
    </row>
    <row r="1340" spans="1:7" ht="18.75">
      <c r="A1340" s="126" t="s">
        <v>0</v>
      </c>
      <c r="B1340" s="126"/>
      <c r="C1340" s="126"/>
      <c r="D1340" s="126"/>
      <c r="E1340" s="126"/>
      <c r="F1340" s="126"/>
      <c r="G1340" s="126"/>
    </row>
    <row r="1341" spans="1:7" ht="15.75">
      <c r="A1341" s="127" t="s">
        <v>1</v>
      </c>
      <c r="B1341" s="127"/>
      <c r="C1341" s="127"/>
      <c r="D1341" s="127"/>
      <c r="E1341" s="127"/>
      <c r="F1341" s="127"/>
      <c r="G1341" s="127"/>
    </row>
    <row r="1342" spans="1:7" ht="15.75">
      <c r="A1342" s="127" t="s">
        <v>2</v>
      </c>
      <c r="B1342" s="127"/>
      <c r="C1342" s="127"/>
      <c r="D1342" s="127"/>
      <c r="E1342" s="127"/>
      <c r="F1342" s="127"/>
      <c r="G1342" s="127"/>
    </row>
    <row r="1343" spans="1:7" ht="15.75">
      <c r="A1343" s="127" t="s">
        <v>3</v>
      </c>
      <c r="B1343" s="127"/>
      <c r="C1343" s="127"/>
      <c r="D1343" s="127"/>
      <c r="E1343" s="127"/>
      <c r="F1343" s="127"/>
      <c r="G1343" s="127"/>
    </row>
    <row r="1344" spans="1:7" ht="15.75">
      <c r="A1344" s="128">
        <v>40848</v>
      </c>
      <c r="B1344" s="127"/>
      <c r="C1344" s="127"/>
      <c r="D1344" s="127"/>
      <c r="E1344" s="127"/>
      <c r="F1344" s="127"/>
      <c r="G1344" s="127"/>
    </row>
    <row r="1345" spans="1:7" ht="15.75">
      <c r="A1345" s="128" t="s">
        <v>330</v>
      </c>
      <c r="B1345" s="127"/>
      <c r="C1345" s="127"/>
      <c r="D1345" s="127"/>
      <c r="E1345" s="127"/>
      <c r="F1345" s="127"/>
      <c r="G1345" s="127"/>
    </row>
    <row r="1346" spans="1:7" ht="15.75">
      <c r="A1346" s="4" t="s">
        <v>4</v>
      </c>
      <c r="B1346" s="5" t="s">
        <v>5</v>
      </c>
      <c r="C1346" s="5" t="s">
        <v>183</v>
      </c>
      <c r="D1346" s="5" t="s">
        <v>184</v>
      </c>
      <c r="E1346" s="5" t="s">
        <v>6</v>
      </c>
      <c r="F1346" s="5" t="s">
        <v>7</v>
      </c>
      <c r="G1346" s="5" t="s">
        <v>8</v>
      </c>
    </row>
    <row r="1347" spans="1:7">
      <c r="A1347" s="33"/>
      <c r="B1347" s="34" t="s">
        <v>181</v>
      </c>
      <c r="C1347" s="28"/>
      <c r="D1347" s="28"/>
      <c r="E1347" s="37">
        <v>0</v>
      </c>
      <c r="F1347" s="37">
        <v>0</v>
      </c>
      <c r="G1347" s="9">
        <f>G1327</f>
        <v>72158.5</v>
      </c>
    </row>
    <row r="1348" spans="1:7">
      <c r="A1348" s="40">
        <v>40869</v>
      </c>
      <c r="B1348" s="19" t="s">
        <v>185</v>
      </c>
      <c r="C1348" s="42">
        <v>1611</v>
      </c>
      <c r="D1348" s="42" t="s">
        <v>476</v>
      </c>
      <c r="E1348" s="41">
        <v>0</v>
      </c>
      <c r="F1348" s="41">
        <v>8000</v>
      </c>
      <c r="G1348" s="11">
        <f>G1347+E1348-F1348</f>
        <v>64158.5</v>
      </c>
    </row>
    <row r="1349" spans="1:7">
      <c r="A1349" s="40">
        <v>40869</v>
      </c>
      <c r="B1349" s="19" t="s">
        <v>229</v>
      </c>
      <c r="C1349" s="23" t="s">
        <v>329</v>
      </c>
      <c r="D1349" s="23" t="s">
        <v>329</v>
      </c>
      <c r="E1349" s="41"/>
      <c r="F1349" s="41">
        <v>32</v>
      </c>
      <c r="G1349" s="11">
        <f t="shared" ref="G1349:G1353" si="25">G1348+E1349-F1349</f>
        <v>64126.5</v>
      </c>
    </row>
    <row r="1350" spans="1:7">
      <c r="A1350" s="40">
        <v>40869</v>
      </c>
      <c r="B1350" s="19" t="s">
        <v>229</v>
      </c>
      <c r="C1350" s="23" t="s">
        <v>329</v>
      </c>
      <c r="D1350" s="23" t="s">
        <v>329</v>
      </c>
      <c r="E1350" s="41"/>
      <c r="F1350" s="41">
        <v>90</v>
      </c>
      <c r="G1350" s="11">
        <f t="shared" si="25"/>
        <v>64036.5</v>
      </c>
    </row>
    <row r="1351" spans="1:7">
      <c r="A1351" s="16">
        <v>40875</v>
      </c>
      <c r="B1351" s="19" t="s">
        <v>229</v>
      </c>
      <c r="C1351" s="23" t="s">
        <v>329</v>
      </c>
      <c r="D1351" s="23" t="s">
        <v>329</v>
      </c>
      <c r="E1351" s="37"/>
      <c r="F1351" s="41">
        <v>22500</v>
      </c>
      <c r="G1351" s="11">
        <f t="shared" si="25"/>
        <v>41536.5</v>
      </c>
    </row>
    <row r="1352" spans="1:7">
      <c r="A1352" s="16">
        <v>40875</v>
      </c>
      <c r="B1352" s="19" t="s">
        <v>229</v>
      </c>
      <c r="C1352" s="23" t="s">
        <v>329</v>
      </c>
      <c r="D1352" s="23" t="s">
        <v>329</v>
      </c>
      <c r="E1352" s="37"/>
      <c r="F1352" s="41">
        <v>14</v>
      </c>
      <c r="G1352" s="11">
        <f t="shared" si="25"/>
        <v>41522.5</v>
      </c>
    </row>
    <row r="1353" spans="1:7">
      <c r="A1353" s="16">
        <v>40875</v>
      </c>
      <c r="B1353" s="19" t="s">
        <v>229</v>
      </c>
      <c r="C1353" s="23" t="s">
        <v>329</v>
      </c>
      <c r="D1353" s="23" t="s">
        <v>329</v>
      </c>
      <c r="E1353" s="37"/>
      <c r="F1353" s="41">
        <v>3600</v>
      </c>
      <c r="G1353" s="11">
        <f t="shared" si="25"/>
        <v>37922.5</v>
      </c>
    </row>
    <row r="1354" spans="1:7">
      <c r="A1354" s="16"/>
      <c r="B1354" s="12" t="s">
        <v>182</v>
      </c>
      <c r="C1354" s="23"/>
      <c r="D1354" s="23"/>
      <c r="E1354" s="36">
        <f>SUM(E1347:E1353)</f>
        <v>0</v>
      </c>
      <c r="F1354" s="36">
        <f>SUM(F1347:F1353)</f>
        <v>34236</v>
      </c>
      <c r="G1354" s="9">
        <f>G1347+E1354-F1354</f>
        <v>37922.5</v>
      </c>
    </row>
    <row r="1355" spans="1:7">
      <c r="A1355" s="30"/>
      <c r="B1355" s="31"/>
      <c r="C1355" s="38"/>
      <c r="D1355" s="38"/>
      <c r="E1355" s="39"/>
      <c r="F1355" s="39"/>
      <c r="G1355" s="32"/>
    </row>
    <row r="1356" spans="1:7">
      <c r="A1356" s="30"/>
      <c r="B1356" s="31"/>
      <c r="C1356" s="38"/>
      <c r="D1356" s="38"/>
      <c r="E1356" s="39"/>
      <c r="F1356" s="39"/>
      <c r="G1356" s="32"/>
    </row>
    <row r="1357" spans="1:7">
      <c r="A1357" s="30"/>
      <c r="B1357" s="31"/>
      <c r="C1357" s="38"/>
      <c r="D1357" s="38"/>
      <c r="E1357" s="39"/>
      <c r="F1357" s="39"/>
      <c r="G1357" s="32"/>
    </row>
    <row r="1358" spans="1:7">
      <c r="A1358" s="30"/>
      <c r="B1358" s="31"/>
      <c r="C1358" s="38"/>
      <c r="D1358" s="38"/>
      <c r="E1358" s="39"/>
      <c r="F1358" s="39"/>
      <c r="G1358" s="32"/>
    </row>
    <row r="1359" spans="1:7">
      <c r="A1359" s="30"/>
      <c r="B1359" s="31"/>
      <c r="C1359" s="38"/>
      <c r="D1359" s="38"/>
      <c r="E1359" s="39"/>
      <c r="F1359" s="39"/>
      <c r="G1359" s="32"/>
    </row>
    <row r="1360" spans="1:7">
      <c r="A1360" s="30"/>
      <c r="B1360" s="31"/>
      <c r="C1360" s="38"/>
      <c r="D1360" s="38"/>
      <c r="E1360" s="39"/>
      <c r="F1360" s="39"/>
      <c r="G1360" s="32"/>
    </row>
    <row r="1361" spans="1:7">
      <c r="A1361" s="30"/>
      <c r="B1361" s="31"/>
      <c r="C1361" s="38"/>
      <c r="D1361" s="38"/>
      <c r="E1361" s="39"/>
      <c r="F1361" s="39"/>
      <c r="G1361" s="32"/>
    </row>
    <row r="1362" spans="1:7">
      <c r="A1362" s="30"/>
      <c r="B1362" s="31"/>
      <c r="C1362" s="38"/>
      <c r="D1362" s="38"/>
      <c r="E1362" s="39"/>
      <c r="F1362" s="39"/>
      <c r="G1362" s="32"/>
    </row>
    <row r="1363" spans="1:7">
      <c r="A1363" s="30"/>
      <c r="B1363" s="31"/>
      <c r="C1363" s="38"/>
      <c r="D1363" s="38"/>
      <c r="E1363" s="39"/>
      <c r="F1363" s="39"/>
      <c r="G1363" s="32"/>
    </row>
    <row r="1364" spans="1:7">
      <c r="A1364" s="30"/>
      <c r="B1364" s="31"/>
      <c r="C1364" s="38"/>
      <c r="D1364" s="38"/>
      <c r="E1364" s="39"/>
      <c r="F1364" s="39"/>
      <c r="G1364" s="32"/>
    </row>
    <row r="1365" spans="1:7">
      <c r="B1365" s="1" t="s">
        <v>28</v>
      </c>
      <c r="C1365" s="1"/>
      <c r="D1365" s="1"/>
      <c r="E1365" s="1" t="s">
        <v>29</v>
      </c>
    </row>
    <row r="1366" spans="1:7">
      <c r="B1366" s="1" t="s">
        <v>30</v>
      </c>
      <c r="C1366" s="1"/>
      <c r="D1366" s="1"/>
      <c r="E1366" s="1" t="s">
        <v>31</v>
      </c>
    </row>
    <row r="1386" spans="1:7" ht="18.75">
      <c r="A1386" s="126" t="s">
        <v>0</v>
      </c>
      <c r="B1386" s="126"/>
      <c r="C1386" s="126"/>
      <c r="D1386" s="126"/>
      <c r="E1386" s="126"/>
      <c r="F1386" s="126"/>
      <c r="G1386" s="126"/>
    </row>
    <row r="1387" spans="1:7" ht="15.75">
      <c r="A1387" s="127" t="s">
        <v>1</v>
      </c>
      <c r="B1387" s="127"/>
      <c r="C1387" s="127"/>
      <c r="D1387" s="127"/>
      <c r="E1387" s="127"/>
      <c r="F1387" s="127"/>
      <c r="G1387" s="127"/>
    </row>
    <row r="1388" spans="1:7" ht="15.75">
      <c r="A1388" s="127" t="s">
        <v>2</v>
      </c>
      <c r="B1388" s="127"/>
      <c r="C1388" s="127"/>
      <c r="D1388" s="127"/>
      <c r="E1388" s="127"/>
      <c r="F1388" s="127"/>
      <c r="G1388" s="127"/>
    </row>
    <row r="1389" spans="1:7" ht="15.75">
      <c r="A1389" s="127" t="s">
        <v>3</v>
      </c>
      <c r="B1389" s="127"/>
      <c r="C1389" s="127"/>
      <c r="D1389" s="127"/>
      <c r="E1389" s="127"/>
      <c r="F1389" s="127"/>
      <c r="G1389" s="127"/>
    </row>
    <row r="1390" spans="1:7" ht="15.75">
      <c r="A1390" s="128">
        <v>40878</v>
      </c>
      <c r="B1390" s="127"/>
      <c r="C1390" s="127"/>
      <c r="D1390" s="127"/>
      <c r="E1390" s="127"/>
      <c r="F1390" s="127"/>
      <c r="G1390" s="127"/>
    </row>
    <row r="1391" spans="1:7" ht="15.75">
      <c r="A1391" s="128" t="s">
        <v>278</v>
      </c>
      <c r="B1391" s="127"/>
      <c r="C1391" s="127"/>
      <c r="D1391" s="127"/>
      <c r="E1391" s="127"/>
      <c r="F1391" s="127"/>
      <c r="G1391" s="127"/>
    </row>
    <row r="1392" spans="1:7" ht="15.75">
      <c r="A1392" s="4" t="s">
        <v>4</v>
      </c>
      <c r="B1392" s="5" t="s">
        <v>5</v>
      </c>
      <c r="C1392" s="5" t="s">
        <v>183</v>
      </c>
      <c r="D1392" s="5" t="s">
        <v>184</v>
      </c>
      <c r="E1392" s="5" t="s">
        <v>6</v>
      </c>
      <c r="F1392" s="5" t="s">
        <v>7</v>
      </c>
      <c r="G1392" s="5" t="s">
        <v>8</v>
      </c>
    </row>
    <row r="1393" spans="1:7">
      <c r="A1393" s="33"/>
      <c r="B1393" s="34" t="s">
        <v>181</v>
      </c>
      <c r="C1393" s="28"/>
      <c r="D1393" s="28"/>
      <c r="E1393" s="37">
        <v>0</v>
      </c>
      <c r="F1393" s="37">
        <v>0</v>
      </c>
      <c r="G1393" s="9">
        <f>G1354</f>
        <v>37922.5</v>
      </c>
    </row>
    <row r="1394" spans="1:7">
      <c r="A1394" s="40">
        <v>40879</v>
      </c>
      <c r="B1394" s="43" t="s">
        <v>213</v>
      </c>
      <c r="C1394" s="28"/>
      <c r="D1394" s="28"/>
      <c r="E1394" s="41">
        <v>3200000</v>
      </c>
      <c r="F1394" s="37"/>
      <c r="G1394" s="11">
        <f>G1393+E1394-F1394</f>
        <v>3237922.5</v>
      </c>
    </row>
    <row r="1395" spans="1:7">
      <c r="A1395" s="40">
        <v>40879</v>
      </c>
      <c r="B1395" s="19" t="s">
        <v>458</v>
      </c>
      <c r="C1395" s="28"/>
      <c r="D1395" s="28"/>
      <c r="E1395" s="41">
        <v>2759182</v>
      </c>
      <c r="F1395" s="37"/>
      <c r="G1395" s="11">
        <f t="shared" ref="G1395:G1431" si="26">G1394+E1395-F1395</f>
        <v>5997104.5</v>
      </c>
    </row>
    <row r="1396" spans="1:7">
      <c r="A1396" s="40">
        <v>40879</v>
      </c>
      <c r="B1396" s="19" t="s">
        <v>229</v>
      </c>
      <c r="C1396" s="23" t="s">
        <v>329</v>
      </c>
      <c r="D1396" s="23" t="s">
        <v>329</v>
      </c>
      <c r="E1396" s="37"/>
      <c r="F1396" s="41">
        <v>24</v>
      </c>
      <c r="G1396" s="11">
        <f t="shared" si="26"/>
        <v>5997080.5</v>
      </c>
    </row>
    <row r="1397" spans="1:7">
      <c r="A1397" s="40">
        <v>40882</v>
      </c>
      <c r="B1397" s="19" t="s">
        <v>229</v>
      </c>
      <c r="C1397" s="23" t="s">
        <v>329</v>
      </c>
      <c r="D1397" s="23" t="s">
        <v>329</v>
      </c>
      <c r="E1397" s="37"/>
      <c r="F1397" s="41">
        <v>6100</v>
      </c>
      <c r="G1397" s="11">
        <f t="shared" si="26"/>
        <v>5990980.5</v>
      </c>
    </row>
    <row r="1398" spans="1:7">
      <c r="A1398" s="40">
        <v>40882</v>
      </c>
      <c r="B1398" s="19" t="s">
        <v>229</v>
      </c>
      <c r="C1398" s="23" t="s">
        <v>329</v>
      </c>
      <c r="D1398" s="23" t="s">
        <v>329</v>
      </c>
      <c r="E1398" s="37"/>
      <c r="F1398" s="41">
        <v>4</v>
      </c>
      <c r="G1398" s="11">
        <f t="shared" si="26"/>
        <v>5990976.5</v>
      </c>
    </row>
    <row r="1399" spans="1:7">
      <c r="A1399" s="40">
        <v>40882</v>
      </c>
      <c r="B1399" s="19" t="s">
        <v>229</v>
      </c>
      <c r="C1399" s="23" t="s">
        <v>329</v>
      </c>
      <c r="D1399" s="23" t="s">
        <v>329</v>
      </c>
      <c r="E1399" s="37"/>
      <c r="F1399" s="41">
        <v>976</v>
      </c>
      <c r="G1399" s="11">
        <f t="shared" si="26"/>
        <v>5990000.5</v>
      </c>
    </row>
    <row r="1400" spans="1:7">
      <c r="A1400" s="40">
        <v>40882</v>
      </c>
      <c r="B1400" s="19" t="s">
        <v>229</v>
      </c>
      <c r="C1400" s="23" t="s">
        <v>329</v>
      </c>
      <c r="D1400" s="23" t="s">
        <v>329</v>
      </c>
      <c r="E1400" s="37"/>
      <c r="F1400" s="41">
        <v>5600</v>
      </c>
      <c r="G1400" s="11">
        <f t="shared" si="26"/>
        <v>5984400.5</v>
      </c>
    </row>
    <row r="1401" spans="1:7">
      <c r="A1401" s="16">
        <v>40883</v>
      </c>
      <c r="B1401" s="19" t="s">
        <v>29</v>
      </c>
      <c r="C1401" s="20">
        <v>1612</v>
      </c>
      <c r="D1401" s="22" t="s">
        <v>480</v>
      </c>
      <c r="E1401" s="41"/>
      <c r="F1401" s="41">
        <v>1400000</v>
      </c>
      <c r="G1401" s="11">
        <f t="shared" si="26"/>
        <v>4584400.5</v>
      </c>
    </row>
    <row r="1402" spans="1:7">
      <c r="A1402" s="16">
        <v>40886</v>
      </c>
      <c r="B1402" s="19" t="s">
        <v>195</v>
      </c>
      <c r="C1402" s="21">
        <v>1614</v>
      </c>
      <c r="D1402" s="23" t="s">
        <v>481</v>
      </c>
      <c r="E1402" s="41"/>
      <c r="F1402" s="41">
        <v>3365052</v>
      </c>
      <c r="G1402" s="11">
        <f t="shared" si="26"/>
        <v>1219348.5</v>
      </c>
    </row>
    <row r="1403" spans="1:7">
      <c r="A1403" s="16">
        <v>40886</v>
      </c>
      <c r="B1403" s="19" t="s">
        <v>337</v>
      </c>
      <c r="C1403" s="21">
        <v>1615</v>
      </c>
      <c r="D1403" s="23" t="s">
        <v>482</v>
      </c>
      <c r="E1403" s="41"/>
      <c r="F1403" s="41">
        <v>663000</v>
      </c>
      <c r="G1403" s="11">
        <f t="shared" si="26"/>
        <v>556348.5</v>
      </c>
    </row>
    <row r="1404" spans="1:7">
      <c r="A1404" s="16">
        <v>40886</v>
      </c>
      <c r="B1404" s="19" t="s">
        <v>229</v>
      </c>
      <c r="C1404" s="23" t="s">
        <v>329</v>
      </c>
      <c r="D1404" s="23" t="s">
        <v>329</v>
      </c>
      <c r="E1404" s="41"/>
      <c r="F1404" s="41">
        <v>2000</v>
      </c>
      <c r="G1404" s="11">
        <f t="shared" si="26"/>
        <v>554348.5</v>
      </c>
    </row>
    <row r="1405" spans="1:7">
      <c r="A1405" s="16">
        <v>40886</v>
      </c>
      <c r="B1405" s="19" t="s">
        <v>193</v>
      </c>
      <c r="C1405" s="21">
        <v>1616</v>
      </c>
      <c r="D1405" s="23" t="s">
        <v>483</v>
      </c>
      <c r="E1405" s="41"/>
      <c r="F1405" s="41">
        <v>500000</v>
      </c>
      <c r="G1405" s="11">
        <f t="shared" si="26"/>
        <v>54348.5</v>
      </c>
    </row>
    <row r="1406" spans="1:7">
      <c r="A1406" s="16">
        <v>40886</v>
      </c>
      <c r="B1406" s="19" t="s">
        <v>229</v>
      </c>
      <c r="C1406" s="23" t="s">
        <v>329</v>
      </c>
      <c r="D1406" s="23" t="s">
        <v>329</v>
      </c>
      <c r="E1406" s="41"/>
      <c r="F1406" s="41">
        <v>13460</v>
      </c>
      <c r="G1406" s="11">
        <f t="shared" si="26"/>
        <v>40888.5</v>
      </c>
    </row>
    <row r="1407" spans="1:7">
      <c r="A1407" s="16">
        <v>40897</v>
      </c>
      <c r="B1407" s="19" t="s">
        <v>458</v>
      </c>
      <c r="C1407" s="28"/>
      <c r="D1407" s="28"/>
      <c r="E1407" s="41">
        <v>2759182</v>
      </c>
      <c r="F1407" s="41"/>
      <c r="G1407" s="11">
        <f t="shared" si="26"/>
        <v>2800070.5</v>
      </c>
    </row>
    <row r="1408" spans="1:7">
      <c r="A1408" s="16">
        <v>40899</v>
      </c>
      <c r="B1408" s="19" t="s">
        <v>477</v>
      </c>
      <c r="C1408" s="21">
        <v>1617</v>
      </c>
      <c r="D1408" s="23" t="s">
        <v>484</v>
      </c>
      <c r="E1408" s="41"/>
      <c r="F1408" s="41">
        <v>448000</v>
      </c>
      <c r="G1408" s="11">
        <f t="shared" si="26"/>
        <v>2352070.5</v>
      </c>
    </row>
    <row r="1409" spans="1:11">
      <c r="A1409" s="16">
        <v>40899</v>
      </c>
      <c r="B1409" s="19" t="s">
        <v>229</v>
      </c>
      <c r="C1409" s="23" t="s">
        <v>329</v>
      </c>
      <c r="D1409" s="23" t="s">
        <v>329</v>
      </c>
      <c r="E1409" s="41"/>
      <c r="F1409" s="41">
        <v>2652</v>
      </c>
      <c r="G1409" s="11">
        <f t="shared" si="26"/>
        <v>2349418.5</v>
      </c>
    </row>
    <row r="1410" spans="1:11">
      <c r="A1410" s="16">
        <v>40899</v>
      </c>
      <c r="B1410" s="19" t="s">
        <v>191</v>
      </c>
      <c r="C1410" s="21">
        <v>1618</v>
      </c>
      <c r="D1410" s="23" t="s">
        <v>485</v>
      </c>
      <c r="E1410" s="41"/>
      <c r="F1410" s="41">
        <v>150000</v>
      </c>
      <c r="G1410" s="11">
        <f t="shared" si="26"/>
        <v>2199418.5</v>
      </c>
    </row>
    <row r="1411" spans="1:11">
      <c r="A1411" s="16">
        <v>40899</v>
      </c>
      <c r="B1411" s="19" t="s">
        <v>229</v>
      </c>
      <c r="C1411" s="23" t="s">
        <v>329</v>
      </c>
      <c r="D1411" s="23" t="s">
        <v>329</v>
      </c>
      <c r="E1411" s="41"/>
      <c r="F1411" s="41">
        <v>1097</v>
      </c>
      <c r="G1411" s="11">
        <f t="shared" si="26"/>
        <v>2198321.5</v>
      </c>
    </row>
    <row r="1412" spans="1:11">
      <c r="A1412" s="16">
        <v>40899</v>
      </c>
      <c r="B1412" s="19" t="s">
        <v>343</v>
      </c>
      <c r="C1412" s="21">
        <v>1619</v>
      </c>
      <c r="D1412" s="23" t="s">
        <v>486</v>
      </c>
      <c r="E1412" s="41"/>
      <c r="F1412" s="41">
        <v>274250</v>
      </c>
      <c r="G1412" s="11">
        <f t="shared" si="26"/>
        <v>1924071.5</v>
      </c>
    </row>
    <row r="1413" spans="1:11">
      <c r="A1413" s="16">
        <v>40899</v>
      </c>
      <c r="B1413" s="19" t="s">
        <v>229</v>
      </c>
      <c r="C1413" s="23" t="s">
        <v>329</v>
      </c>
      <c r="D1413" s="23" t="s">
        <v>329</v>
      </c>
      <c r="E1413" s="41"/>
      <c r="F1413" s="41">
        <v>1400</v>
      </c>
      <c r="G1413" s="11">
        <f t="shared" si="26"/>
        <v>1922671.5</v>
      </c>
    </row>
    <row r="1414" spans="1:11">
      <c r="A1414" s="16">
        <v>40899</v>
      </c>
      <c r="B1414" s="19" t="s">
        <v>195</v>
      </c>
      <c r="C1414" s="21">
        <v>1620</v>
      </c>
      <c r="D1414" s="23" t="s">
        <v>487</v>
      </c>
      <c r="E1414" s="41"/>
      <c r="F1414" s="41">
        <v>600000</v>
      </c>
      <c r="G1414" s="11">
        <f t="shared" si="26"/>
        <v>1322671.5</v>
      </c>
      <c r="J1414" s="29">
        <v>5163725.8</v>
      </c>
    </row>
    <row r="1415" spans="1:11">
      <c r="A1415" s="16">
        <v>40899</v>
      </c>
      <c r="B1415" s="19" t="s">
        <v>229</v>
      </c>
      <c r="C1415" s="23" t="s">
        <v>329</v>
      </c>
      <c r="D1415" s="23" t="s">
        <v>329</v>
      </c>
      <c r="E1415" s="41"/>
      <c r="F1415" s="41">
        <v>2400</v>
      </c>
      <c r="G1415" s="11">
        <f t="shared" si="26"/>
        <v>1320271.5</v>
      </c>
      <c r="J1415" s="29">
        <v>56000000</v>
      </c>
      <c r="K1415" t="s">
        <v>494</v>
      </c>
    </row>
    <row r="1416" spans="1:11">
      <c r="A1416" s="16">
        <v>40899</v>
      </c>
      <c r="B1416" s="19" t="s">
        <v>478</v>
      </c>
      <c r="C1416" s="21">
        <v>1621</v>
      </c>
      <c r="D1416" s="23" t="s">
        <v>488</v>
      </c>
      <c r="E1416" s="41"/>
      <c r="F1416" s="41">
        <v>350000</v>
      </c>
      <c r="G1416" s="11">
        <f t="shared" si="26"/>
        <v>970271.5</v>
      </c>
      <c r="J1416" s="29">
        <v>42569729</v>
      </c>
    </row>
    <row r="1417" spans="1:11">
      <c r="A1417" s="16">
        <v>40899</v>
      </c>
      <c r="B1417" s="19" t="s">
        <v>229</v>
      </c>
      <c r="C1417" s="23" t="s">
        <v>329</v>
      </c>
      <c r="D1417" s="23" t="s">
        <v>329</v>
      </c>
      <c r="E1417" s="41"/>
      <c r="F1417" s="41">
        <v>600</v>
      </c>
      <c r="G1417" s="11">
        <f t="shared" si="26"/>
        <v>969671.5</v>
      </c>
      <c r="J1417" s="29">
        <v>38498000</v>
      </c>
      <c r="K1417" t="s">
        <v>494</v>
      </c>
    </row>
    <row r="1418" spans="1:11">
      <c r="A1418" s="16">
        <v>40904</v>
      </c>
      <c r="B1418" s="19" t="s">
        <v>193</v>
      </c>
      <c r="C1418" s="21">
        <v>1622</v>
      </c>
      <c r="D1418" s="23" t="s">
        <v>489</v>
      </c>
      <c r="E1418" s="41"/>
      <c r="F1418" s="41">
        <v>400000</v>
      </c>
      <c r="G1418" s="11">
        <f t="shared" si="26"/>
        <v>569671.5</v>
      </c>
      <c r="J1418" s="29">
        <v>11036728</v>
      </c>
    </row>
    <row r="1419" spans="1:11">
      <c r="A1419" s="16">
        <v>40904</v>
      </c>
      <c r="B1419" s="19" t="s">
        <v>229</v>
      </c>
      <c r="C1419" s="23" t="s">
        <v>329</v>
      </c>
      <c r="D1419" s="23" t="s">
        <v>329</v>
      </c>
      <c r="E1419" s="41"/>
      <c r="F1419" s="41">
        <v>1600</v>
      </c>
      <c r="G1419" s="11">
        <f t="shared" si="26"/>
        <v>568071.5</v>
      </c>
      <c r="J1419" s="29">
        <v>5518364</v>
      </c>
    </row>
    <row r="1420" spans="1:11">
      <c r="A1420" s="16">
        <v>40904</v>
      </c>
      <c r="B1420" s="19" t="s">
        <v>215</v>
      </c>
      <c r="C1420" s="21">
        <v>1623</v>
      </c>
      <c r="D1420" s="23" t="s">
        <v>490</v>
      </c>
      <c r="E1420" s="41"/>
      <c r="F1420" s="41">
        <v>125000</v>
      </c>
      <c r="G1420" s="11">
        <f t="shared" si="26"/>
        <v>443071.5</v>
      </c>
      <c r="J1420" s="29">
        <v>2759182</v>
      </c>
    </row>
    <row r="1421" spans="1:11">
      <c r="A1421" s="16">
        <v>40904</v>
      </c>
      <c r="B1421" s="19" t="s">
        <v>229</v>
      </c>
      <c r="C1421" s="23" t="s">
        <v>329</v>
      </c>
      <c r="D1421" s="23" t="s">
        <v>329</v>
      </c>
      <c r="E1421" s="41"/>
      <c r="F1421" s="41">
        <v>90</v>
      </c>
      <c r="G1421" s="11">
        <f t="shared" si="26"/>
        <v>442981.5</v>
      </c>
      <c r="J1421" s="29">
        <v>2759182</v>
      </c>
    </row>
    <row r="1422" spans="1:11">
      <c r="A1422" s="16">
        <v>40906</v>
      </c>
      <c r="B1422" s="19" t="s">
        <v>458</v>
      </c>
      <c r="C1422" s="21"/>
      <c r="D1422" s="23"/>
      <c r="E1422" s="41">
        <v>2759186.45</v>
      </c>
      <c r="F1422" s="41"/>
      <c r="G1422" s="11">
        <f t="shared" si="26"/>
        <v>3202167.95</v>
      </c>
      <c r="J1422" s="29">
        <v>2759182</v>
      </c>
    </row>
    <row r="1423" spans="1:11">
      <c r="A1423" s="16">
        <v>40906</v>
      </c>
      <c r="B1423" s="19" t="s">
        <v>479</v>
      </c>
      <c r="C1423" s="21">
        <v>1624</v>
      </c>
      <c r="D1423" s="23" t="s">
        <v>491</v>
      </c>
      <c r="E1423" s="41"/>
      <c r="F1423" s="41">
        <v>280000</v>
      </c>
      <c r="G1423" s="11">
        <f t="shared" si="26"/>
        <v>2922167.95</v>
      </c>
      <c r="J1423" s="29">
        <v>2759186.45</v>
      </c>
    </row>
    <row r="1424" spans="1:11">
      <c r="A1424" s="16">
        <v>40906</v>
      </c>
      <c r="B1424" s="19" t="s">
        <v>229</v>
      </c>
      <c r="C1424" s="23" t="s">
        <v>329</v>
      </c>
      <c r="D1424" s="23" t="s">
        <v>329</v>
      </c>
      <c r="E1424" s="41"/>
      <c r="F1424" s="41">
        <v>22500</v>
      </c>
      <c r="G1424" s="11">
        <f t="shared" si="26"/>
        <v>2899667.95</v>
      </c>
      <c r="J1424" s="44">
        <f>SUM(J1414:J1423)</f>
        <v>169823279.25</v>
      </c>
    </row>
    <row r="1425" spans="1:12">
      <c r="A1425" s="16">
        <v>40906</v>
      </c>
      <c r="B1425" s="19" t="s">
        <v>288</v>
      </c>
      <c r="C1425" s="21">
        <v>1625</v>
      </c>
      <c r="D1425" s="23" t="s">
        <v>492</v>
      </c>
      <c r="E1425" s="41"/>
      <c r="F1425" s="41">
        <v>450000</v>
      </c>
      <c r="G1425" s="11">
        <f t="shared" si="26"/>
        <v>2449667.9500000002</v>
      </c>
    </row>
    <row r="1426" spans="1:12">
      <c r="A1426" s="16">
        <v>40906</v>
      </c>
      <c r="B1426" s="19" t="s">
        <v>229</v>
      </c>
      <c r="C1426" s="23" t="s">
        <v>329</v>
      </c>
      <c r="D1426" s="23" t="s">
        <v>329</v>
      </c>
      <c r="E1426" s="41"/>
      <c r="F1426" s="41">
        <v>14</v>
      </c>
      <c r="G1426" s="11">
        <f t="shared" si="26"/>
        <v>2449653.9500000002</v>
      </c>
      <c r="J1426" s="13">
        <f>J1415+J1417</f>
        <v>94498000</v>
      </c>
    </row>
    <row r="1427" spans="1:12">
      <c r="A1427" s="15">
        <v>40906</v>
      </c>
      <c r="B1427" s="18" t="s">
        <v>225</v>
      </c>
      <c r="C1427" s="20">
        <v>1626</v>
      </c>
      <c r="D1427" s="22" t="s">
        <v>493</v>
      </c>
      <c r="E1427" s="41"/>
      <c r="F1427" s="41">
        <v>2000000</v>
      </c>
      <c r="G1427" s="11">
        <f t="shared" si="26"/>
        <v>449653.95000000019</v>
      </c>
      <c r="J1427" s="13">
        <f>J1414+J1416+J1418+J1419+J1420+J1421+J1422+J1423</f>
        <v>75325279.25</v>
      </c>
      <c r="L1427" s="29">
        <v>3800000</v>
      </c>
    </row>
    <row r="1428" spans="1:12">
      <c r="A1428" s="15">
        <v>40906</v>
      </c>
      <c r="B1428" s="19" t="s">
        <v>229</v>
      </c>
      <c r="C1428" s="23" t="s">
        <v>329</v>
      </c>
      <c r="D1428" s="23" t="s">
        <v>329</v>
      </c>
      <c r="E1428" s="41"/>
      <c r="F1428" s="41">
        <v>3600</v>
      </c>
      <c r="G1428" s="11">
        <f t="shared" si="26"/>
        <v>446053.95000000019</v>
      </c>
      <c r="J1428" s="45">
        <f>SUM(J1426:J1427)</f>
        <v>169823279.25</v>
      </c>
      <c r="L1428" s="29">
        <v>1388000</v>
      </c>
    </row>
    <row r="1429" spans="1:12">
      <c r="A1429" s="15">
        <v>40906</v>
      </c>
      <c r="B1429" s="19" t="s">
        <v>229</v>
      </c>
      <c r="C1429" s="23" t="s">
        <v>329</v>
      </c>
      <c r="D1429" s="23" t="s">
        <v>329</v>
      </c>
      <c r="E1429" s="41"/>
      <c r="F1429" s="41">
        <v>500</v>
      </c>
      <c r="G1429" s="11">
        <f t="shared" si="26"/>
        <v>445553.95000000019</v>
      </c>
      <c r="L1429" s="29">
        <v>3200000</v>
      </c>
    </row>
    <row r="1430" spans="1:12">
      <c r="A1430" s="15">
        <v>40906</v>
      </c>
      <c r="B1430" s="19" t="s">
        <v>229</v>
      </c>
      <c r="C1430" s="23" t="s">
        <v>329</v>
      </c>
      <c r="D1430" s="23" t="s">
        <v>329</v>
      </c>
      <c r="E1430" s="41"/>
      <c r="F1430" s="41">
        <v>1120</v>
      </c>
      <c r="G1430" s="11">
        <f t="shared" si="26"/>
        <v>444433.95000000019</v>
      </c>
      <c r="J1430" s="29">
        <v>210545374.25</v>
      </c>
      <c r="L1430" s="29">
        <v>94498000</v>
      </c>
    </row>
    <row r="1431" spans="1:12">
      <c r="A1431" s="15">
        <v>40906</v>
      </c>
      <c r="B1431" s="19" t="s">
        <v>229</v>
      </c>
      <c r="C1431" s="23" t="s">
        <v>329</v>
      </c>
      <c r="D1431" s="23" t="s">
        <v>329</v>
      </c>
      <c r="E1431" s="41"/>
      <c r="F1431" s="41">
        <v>1800</v>
      </c>
      <c r="G1431" s="11">
        <f t="shared" si="26"/>
        <v>442633.95000000019</v>
      </c>
      <c r="J1431" s="29">
        <v>94498000</v>
      </c>
      <c r="L1431" s="29">
        <v>75325279.25</v>
      </c>
    </row>
    <row r="1432" spans="1:12" ht="18.75">
      <c r="A1432" s="126" t="s">
        <v>0</v>
      </c>
      <c r="B1432" s="126"/>
      <c r="C1432" s="126"/>
      <c r="D1432" s="126"/>
      <c r="E1432" s="126"/>
      <c r="F1432" s="126"/>
      <c r="G1432" s="126"/>
      <c r="J1432" s="29">
        <v>75325279.25</v>
      </c>
      <c r="L1432" s="29">
        <v>40722095</v>
      </c>
    </row>
    <row r="1433" spans="1:12" ht="15.75">
      <c r="A1433" s="127" t="s">
        <v>1</v>
      </c>
      <c r="B1433" s="127"/>
      <c r="C1433" s="127"/>
      <c r="D1433" s="127"/>
      <c r="E1433" s="127"/>
      <c r="F1433" s="127"/>
      <c r="G1433" s="127"/>
      <c r="J1433" s="13">
        <f>J1430-J1431-J1432</f>
        <v>40722095</v>
      </c>
      <c r="L1433" s="13">
        <f>SUM(L1427:L1432)</f>
        <v>218933374.25</v>
      </c>
    </row>
    <row r="1434" spans="1:12" ht="15.75">
      <c r="A1434" s="127" t="s">
        <v>2</v>
      </c>
      <c r="B1434" s="127"/>
      <c r="C1434" s="127"/>
      <c r="D1434" s="127"/>
      <c r="E1434" s="127"/>
      <c r="F1434" s="127"/>
      <c r="G1434" s="127"/>
      <c r="L1434" s="13">
        <v>219812247.94999999</v>
      </c>
    </row>
    <row r="1435" spans="1:12" ht="15.75">
      <c r="A1435" s="127" t="s">
        <v>3</v>
      </c>
      <c r="B1435" s="127"/>
      <c r="C1435" s="127"/>
      <c r="D1435" s="127"/>
      <c r="E1435" s="127"/>
      <c r="F1435" s="127"/>
      <c r="G1435" s="127"/>
      <c r="L1435" s="13">
        <f>L1434-L1433</f>
        <v>878873.69999998808</v>
      </c>
    </row>
    <row r="1436" spans="1:12" ht="15.75">
      <c r="A1436" s="128">
        <v>40878</v>
      </c>
      <c r="B1436" s="127"/>
      <c r="C1436" s="127"/>
      <c r="D1436" s="127"/>
      <c r="E1436" s="127"/>
      <c r="F1436" s="127"/>
      <c r="G1436" s="127"/>
    </row>
    <row r="1437" spans="1:12" ht="15.75">
      <c r="A1437" s="128" t="s">
        <v>279</v>
      </c>
      <c r="B1437" s="127"/>
      <c r="C1437" s="127"/>
      <c r="D1437" s="127"/>
      <c r="E1437" s="127"/>
      <c r="F1437" s="127"/>
      <c r="G1437" s="127"/>
    </row>
    <row r="1438" spans="1:12" ht="15.75">
      <c r="A1438" s="4" t="s">
        <v>4</v>
      </c>
      <c r="B1438" s="5" t="s">
        <v>5</v>
      </c>
      <c r="C1438" s="5" t="s">
        <v>183</v>
      </c>
      <c r="D1438" s="5" t="s">
        <v>184</v>
      </c>
      <c r="E1438" s="5" t="s">
        <v>6</v>
      </c>
      <c r="F1438" s="5" t="s">
        <v>7</v>
      </c>
      <c r="G1438" s="5" t="s">
        <v>8</v>
      </c>
    </row>
    <row r="1439" spans="1:12">
      <c r="A1439" s="15"/>
      <c r="B1439" s="34" t="s">
        <v>181</v>
      </c>
      <c r="C1439" s="23"/>
      <c r="D1439" s="23"/>
      <c r="E1439" s="41"/>
      <c r="F1439" s="41"/>
      <c r="G1439" s="11">
        <f>G1431</f>
        <v>442633.95000000019</v>
      </c>
    </row>
    <row r="1440" spans="1:12">
      <c r="A1440" s="16">
        <v>40906</v>
      </c>
      <c r="B1440" s="19" t="s">
        <v>229</v>
      </c>
      <c r="C1440" s="23" t="s">
        <v>329</v>
      </c>
      <c r="D1440" s="23" t="s">
        <v>329</v>
      </c>
      <c r="E1440" s="41"/>
      <c r="F1440" s="41">
        <v>8000</v>
      </c>
      <c r="G1440" s="11">
        <f>G1431+E1440-F1440</f>
        <v>434633.95000000019</v>
      </c>
    </row>
    <row r="1441" spans="1:7">
      <c r="A1441" s="16"/>
      <c r="B1441" s="12" t="s">
        <v>182</v>
      </c>
      <c r="C1441" s="23"/>
      <c r="D1441" s="23"/>
      <c r="E1441" s="36">
        <f>SUM(E1393:E1440)</f>
        <v>11477550.449999999</v>
      </c>
      <c r="F1441" s="36">
        <f>SUM(F1393:F1440)</f>
        <v>11080839</v>
      </c>
      <c r="G1441" s="9">
        <f>G1393+E1441-F1441</f>
        <v>434633.94999999925</v>
      </c>
    </row>
    <row r="1442" spans="1:7">
      <c r="A1442" s="30"/>
      <c r="B1442" s="31"/>
      <c r="C1442" s="38"/>
      <c r="D1442" s="38"/>
      <c r="E1442" s="39"/>
      <c r="F1442" s="39"/>
      <c r="G1442" s="32"/>
    </row>
    <row r="1443" spans="1:7">
      <c r="A1443" s="30"/>
      <c r="B1443" s="31"/>
      <c r="C1443" s="38"/>
      <c r="D1443" s="38"/>
      <c r="E1443" s="39"/>
      <c r="F1443" s="39"/>
      <c r="G1443" s="32"/>
    </row>
    <row r="1444" spans="1:7">
      <c r="A1444" s="30"/>
      <c r="B1444" s="31"/>
      <c r="C1444" s="38"/>
      <c r="D1444" s="38"/>
      <c r="E1444" s="39"/>
      <c r="F1444" s="39"/>
      <c r="G1444" s="32"/>
    </row>
    <row r="1445" spans="1:7">
      <c r="A1445" s="30"/>
      <c r="B1445" s="31"/>
      <c r="C1445" s="38"/>
      <c r="D1445" s="38"/>
      <c r="E1445" s="39"/>
      <c r="F1445" s="39"/>
      <c r="G1445" s="32"/>
    </row>
    <row r="1446" spans="1:7">
      <c r="A1446" s="30"/>
      <c r="B1446" s="31"/>
      <c r="C1446" s="38"/>
      <c r="D1446" s="38"/>
      <c r="E1446" s="39"/>
      <c r="F1446" s="39"/>
      <c r="G1446" s="32"/>
    </row>
    <row r="1447" spans="1:7">
      <c r="A1447" s="30"/>
      <c r="B1447" s="31"/>
      <c r="C1447" s="38"/>
      <c r="D1447" s="38"/>
      <c r="E1447" s="39"/>
      <c r="F1447" s="39"/>
      <c r="G1447" s="32"/>
    </row>
    <row r="1448" spans="1:7">
      <c r="A1448" s="30"/>
      <c r="B1448" s="31"/>
      <c r="C1448" s="38"/>
      <c r="D1448" s="38"/>
      <c r="E1448" s="39"/>
      <c r="F1448" s="39"/>
      <c r="G1448" s="32"/>
    </row>
    <row r="1449" spans="1:7">
      <c r="A1449" s="30"/>
      <c r="B1449" s="31"/>
      <c r="C1449" s="38"/>
      <c r="D1449" s="38"/>
      <c r="E1449" s="39"/>
      <c r="F1449" s="39"/>
      <c r="G1449" s="32"/>
    </row>
    <row r="1450" spans="1:7">
      <c r="A1450" s="30"/>
      <c r="B1450" s="31"/>
      <c r="C1450" s="38"/>
      <c r="D1450" s="38"/>
      <c r="E1450" s="39"/>
      <c r="F1450" s="39"/>
      <c r="G1450" s="32"/>
    </row>
    <row r="1451" spans="1:7">
      <c r="A1451" s="30"/>
      <c r="B1451" s="31"/>
      <c r="C1451" s="38"/>
      <c r="D1451" s="38"/>
      <c r="E1451" s="39"/>
      <c r="F1451" s="39"/>
      <c r="G1451" s="32"/>
    </row>
    <row r="1452" spans="1:7">
      <c r="B1452" s="1" t="s">
        <v>28</v>
      </c>
      <c r="C1452" s="1"/>
      <c r="D1452" s="1"/>
      <c r="E1452" s="1" t="s">
        <v>29</v>
      </c>
    </row>
    <row r="1453" spans="1:7">
      <c r="B1453" s="1" t="s">
        <v>30</v>
      </c>
      <c r="C1453" s="1"/>
      <c r="D1453" s="1"/>
      <c r="E1453" s="1" t="s">
        <v>31</v>
      </c>
    </row>
    <row r="1478" spans="1:7" ht="18.75">
      <c r="A1478" s="126" t="s">
        <v>0</v>
      </c>
      <c r="B1478" s="126"/>
      <c r="C1478" s="126"/>
      <c r="D1478" s="126"/>
      <c r="E1478" s="126"/>
      <c r="F1478" s="126"/>
      <c r="G1478" s="126"/>
    </row>
    <row r="1479" spans="1:7" ht="15.75">
      <c r="A1479" s="127" t="s">
        <v>1</v>
      </c>
      <c r="B1479" s="127"/>
      <c r="C1479" s="127"/>
      <c r="D1479" s="127"/>
      <c r="E1479" s="127"/>
      <c r="F1479" s="127"/>
      <c r="G1479" s="127"/>
    </row>
    <row r="1480" spans="1:7" ht="15.75">
      <c r="A1480" s="127" t="s">
        <v>2</v>
      </c>
      <c r="B1480" s="127"/>
      <c r="C1480" s="127"/>
      <c r="D1480" s="127"/>
      <c r="E1480" s="127"/>
      <c r="F1480" s="127"/>
      <c r="G1480" s="127"/>
    </row>
    <row r="1481" spans="1:7" ht="15.75">
      <c r="A1481" s="127" t="s">
        <v>3</v>
      </c>
      <c r="B1481" s="127"/>
      <c r="C1481" s="127"/>
      <c r="D1481" s="127"/>
      <c r="E1481" s="127"/>
      <c r="F1481" s="127"/>
      <c r="G1481" s="127"/>
    </row>
    <row r="1482" spans="1:7" ht="15.75">
      <c r="A1482" s="128">
        <v>40909</v>
      </c>
      <c r="B1482" s="127"/>
      <c r="C1482" s="127"/>
      <c r="D1482" s="127"/>
      <c r="E1482" s="127"/>
      <c r="F1482" s="127"/>
      <c r="G1482" s="127"/>
    </row>
    <row r="1483" spans="1:7" ht="15.75">
      <c r="A1483" s="128" t="s">
        <v>330</v>
      </c>
      <c r="B1483" s="127"/>
      <c r="C1483" s="127"/>
      <c r="D1483" s="127"/>
      <c r="E1483" s="127"/>
      <c r="F1483" s="127"/>
      <c r="G1483" s="127"/>
    </row>
    <row r="1484" spans="1:7" ht="15.75">
      <c r="A1484" s="4" t="s">
        <v>4</v>
      </c>
      <c r="B1484" s="5" t="s">
        <v>5</v>
      </c>
      <c r="C1484" s="5" t="s">
        <v>183</v>
      </c>
      <c r="D1484" s="5" t="s">
        <v>184</v>
      </c>
      <c r="E1484" s="5" t="s">
        <v>6</v>
      </c>
      <c r="F1484" s="5" t="s">
        <v>7</v>
      </c>
      <c r="G1484" s="5" t="s">
        <v>8</v>
      </c>
    </row>
    <row r="1485" spans="1:7">
      <c r="A1485" s="33"/>
      <c r="B1485" s="34" t="s">
        <v>181</v>
      </c>
      <c r="C1485" s="28"/>
      <c r="D1485" s="28"/>
      <c r="E1485" s="37">
        <v>0</v>
      </c>
      <c r="F1485" s="37">
        <v>0</v>
      </c>
      <c r="G1485" s="9">
        <f>G1441</f>
        <v>434633.94999999925</v>
      </c>
    </row>
    <row r="1486" spans="1:7">
      <c r="A1486" s="40">
        <v>40912</v>
      </c>
      <c r="B1486" s="19" t="s">
        <v>229</v>
      </c>
      <c r="C1486" s="23" t="s">
        <v>329</v>
      </c>
      <c r="D1486" s="23" t="s">
        <v>329</v>
      </c>
      <c r="E1486" s="37"/>
      <c r="F1486" s="41">
        <v>1792</v>
      </c>
      <c r="G1486" s="11">
        <f>G1485+E1486-F1486</f>
        <v>432841.94999999925</v>
      </c>
    </row>
    <row r="1487" spans="1:7">
      <c r="A1487" s="16">
        <v>40928</v>
      </c>
      <c r="B1487" s="19" t="s">
        <v>185</v>
      </c>
      <c r="C1487" s="21">
        <v>1628</v>
      </c>
      <c r="D1487" s="23" t="s">
        <v>496</v>
      </c>
      <c r="E1487" s="41"/>
      <c r="F1487" s="41">
        <v>185000</v>
      </c>
      <c r="G1487" s="11">
        <f t="shared" ref="G1487:G1494" si="27">G1486+E1487-F1487</f>
        <v>247841.94999999925</v>
      </c>
    </row>
    <row r="1488" spans="1:7">
      <c r="A1488" s="16">
        <v>40928</v>
      </c>
      <c r="B1488" s="19" t="s">
        <v>229</v>
      </c>
      <c r="C1488" s="23" t="s">
        <v>329</v>
      </c>
      <c r="D1488" s="23" t="s">
        <v>329</v>
      </c>
      <c r="E1488" s="41"/>
      <c r="F1488" s="41">
        <v>740</v>
      </c>
      <c r="G1488" s="11">
        <f t="shared" si="27"/>
        <v>247101.94999999925</v>
      </c>
    </row>
    <row r="1489" spans="1:8">
      <c r="A1489" s="16">
        <v>40931</v>
      </c>
      <c r="B1489" s="19" t="s">
        <v>495</v>
      </c>
      <c r="C1489" s="21">
        <v>1629</v>
      </c>
      <c r="D1489" s="23" t="s">
        <v>497</v>
      </c>
      <c r="E1489" s="41"/>
      <c r="F1489" s="41">
        <v>144000</v>
      </c>
      <c r="G1489" s="11">
        <f t="shared" si="27"/>
        <v>103101.94999999925</v>
      </c>
    </row>
    <row r="1490" spans="1:8">
      <c r="A1490" s="16">
        <v>40931</v>
      </c>
      <c r="B1490" s="19" t="s">
        <v>229</v>
      </c>
      <c r="C1490" s="23" t="s">
        <v>329</v>
      </c>
      <c r="D1490" s="23" t="s">
        <v>329</v>
      </c>
      <c r="E1490" s="41"/>
      <c r="F1490" s="41">
        <v>576</v>
      </c>
      <c r="G1490" s="11">
        <f t="shared" si="27"/>
        <v>102525.94999999925</v>
      </c>
    </row>
    <row r="1491" spans="1:8">
      <c r="A1491" s="17">
        <v>40939</v>
      </c>
      <c r="B1491" s="19" t="s">
        <v>229</v>
      </c>
      <c r="C1491" s="23" t="s">
        <v>329</v>
      </c>
      <c r="D1491" s="23" t="s">
        <v>329</v>
      </c>
      <c r="E1491" s="37"/>
      <c r="F1491" s="41">
        <v>90</v>
      </c>
      <c r="G1491" s="11">
        <f t="shared" si="27"/>
        <v>102435.94999999925</v>
      </c>
    </row>
    <row r="1492" spans="1:8">
      <c r="A1492" s="17">
        <v>40939</v>
      </c>
      <c r="B1492" s="19" t="s">
        <v>229</v>
      </c>
      <c r="C1492" s="23" t="s">
        <v>329</v>
      </c>
      <c r="D1492" s="23" t="s">
        <v>329</v>
      </c>
      <c r="E1492" s="37"/>
      <c r="F1492" s="41">
        <v>22500</v>
      </c>
      <c r="G1492" s="11">
        <f t="shared" si="27"/>
        <v>79935.949999999255</v>
      </c>
    </row>
    <row r="1493" spans="1:8">
      <c r="A1493" s="17">
        <v>40939</v>
      </c>
      <c r="B1493" s="19" t="s">
        <v>229</v>
      </c>
      <c r="C1493" s="23" t="s">
        <v>329</v>
      </c>
      <c r="D1493" s="23" t="s">
        <v>329</v>
      </c>
      <c r="E1493" s="37"/>
      <c r="F1493" s="41">
        <v>14</v>
      </c>
      <c r="G1493" s="11">
        <f t="shared" si="27"/>
        <v>79921.949999999255</v>
      </c>
    </row>
    <row r="1494" spans="1:8">
      <c r="A1494" s="17">
        <v>40939</v>
      </c>
      <c r="B1494" s="19" t="s">
        <v>229</v>
      </c>
      <c r="C1494" s="23" t="s">
        <v>329</v>
      </c>
      <c r="D1494" s="23" t="s">
        <v>329</v>
      </c>
      <c r="E1494" s="37"/>
      <c r="F1494" s="41">
        <v>3600</v>
      </c>
      <c r="G1494" s="11">
        <f t="shared" si="27"/>
        <v>76321.949999999255</v>
      </c>
    </row>
    <row r="1495" spans="1:8">
      <c r="A1495" s="16"/>
      <c r="B1495" s="12" t="s">
        <v>182</v>
      </c>
      <c r="C1495" s="23"/>
      <c r="D1495" s="23"/>
      <c r="E1495" s="36">
        <f>SUM(E1485:E1494)</f>
        <v>0</v>
      </c>
      <c r="F1495" s="36">
        <f>SUM(F1485:F1494)</f>
        <v>358312</v>
      </c>
      <c r="G1495" s="9">
        <f>G1485+E1495-F1495</f>
        <v>76321.949999999255</v>
      </c>
      <c r="H1495" s="46">
        <f>F1486+F1488+F1490+F1491+F1492+F1493+F1494</f>
        <v>29312</v>
      </c>
    </row>
    <row r="1496" spans="1:8">
      <c r="A1496" s="30"/>
      <c r="B1496" s="31"/>
      <c r="C1496" s="38"/>
      <c r="D1496" s="38"/>
      <c r="E1496" s="39"/>
      <c r="F1496" s="39"/>
      <c r="G1496" s="32"/>
    </row>
    <row r="1497" spans="1:8">
      <c r="A1497" s="30"/>
      <c r="B1497" s="31"/>
      <c r="C1497" s="38"/>
      <c r="D1497" s="38"/>
      <c r="E1497" s="39"/>
      <c r="F1497" s="39"/>
      <c r="G1497" s="32"/>
    </row>
    <row r="1498" spans="1:8">
      <c r="A1498" s="30"/>
      <c r="B1498" s="31"/>
      <c r="C1498" s="38"/>
      <c r="D1498" s="38"/>
      <c r="E1498" s="39"/>
      <c r="F1498" s="39"/>
      <c r="G1498" s="32"/>
    </row>
    <row r="1499" spans="1:8">
      <c r="A1499" s="30"/>
      <c r="B1499" s="31"/>
      <c r="C1499" s="38"/>
      <c r="D1499" s="38"/>
      <c r="E1499" s="39"/>
      <c r="F1499" s="39"/>
      <c r="G1499" s="32"/>
    </row>
    <row r="1500" spans="1:8">
      <c r="A1500" s="30"/>
      <c r="B1500" s="31"/>
      <c r="C1500" s="38"/>
      <c r="D1500" s="38"/>
      <c r="E1500" s="39"/>
      <c r="F1500" s="39"/>
      <c r="G1500" s="32"/>
    </row>
    <row r="1501" spans="1:8">
      <c r="A1501" s="30"/>
      <c r="B1501" s="31"/>
      <c r="C1501" s="38"/>
      <c r="D1501" s="38"/>
      <c r="E1501" s="39"/>
      <c r="F1501" s="39"/>
      <c r="G1501" s="32"/>
    </row>
    <row r="1502" spans="1:8">
      <c r="A1502" s="30"/>
      <c r="B1502" s="31"/>
      <c r="C1502" s="38"/>
      <c r="D1502" s="38"/>
      <c r="E1502" s="39"/>
      <c r="F1502" s="39"/>
      <c r="G1502" s="32"/>
    </row>
    <row r="1503" spans="1:8">
      <c r="A1503" s="30"/>
      <c r="B1503" s="31"/>
      <c r="C1503" s="38"/>
      <c r="D1503" s="38"/>
      <c r="E1503" s="39"/>
      <c r="F1503" s="39"/>
      <c r="G1503" s="32"/>
    </row>
    <row r="1504" spans="1:8">
      <c r="A1504" s="30"/>
      <c r="B1504" s="31"/>
      <c r="C1504" s="38"/>
      <c r="D1504" s="38"/>
      <c r="E1504" s="39"/>
      <c r="F1504" s="39"/>
      <c r="G1504" s="32"/>
    </row>
    <row r="1505" spans="1:7">
      <c r="A1505" s="30"/>
      <c r="B1505" s="31"/>
      <c r="C1505" s="38"/>
      <c r="D1505" s="38"/>
      <c r="E1505" s="39"/>
      <c r="F1505" s="39"/>
      <c r="G1505" s="32"/>
    </row>
    <row r="1506" spans="1:7">
      <c r="B1506" s="1" t="s">
        <v>28</v>
      </c>
      <c r="C1506" s="1"/>
      <c r="D1506" s="1"/>
      <c r="E1506" s="1" t="s">
        <v>29</v>
      </c>
    </row>
    <row r="1507" spans="1:7">
      <c r="B1507" s="1" t="s">
        <v>30</v>
      </c>
      <c r="C1507" s="1"/>
      <c r="D1507" s="1"/>
      <c r="E1507" s="1" t="s">
        <v>31</v>
      </c>
    </row>
    <row r="1524" spans="1:8" ht="18.75">
      <c r="A1524" s="126" t="s">
        <v>0</v>
      </c>
      <c r="B1524" s="126"/>
      <c r="C1524" s="126"/>
      <c r="D1524" s="126"/>
      <c r="E1524" s="126"/>
      <c r="F1524" s="126"/>
      <c r="G1524" s="126"/>
    </row>
    <row r="1525" spans="1:8" ht="15.75">
      <c r="A1525" s="127" t="s">
        <v>1</v>
      </c>
      <c r="B1525" s="127"/>
      <c r="C1525" s="127"/>
      <c r="D1525" s="127"/>
      <c r="E1525" s="127"/>
      <c r="F1525" s="127"/>
      <c r="G1525" s="127"/>
    </row>
    <row r="1526" spans="1:8" ht="15.75">
      <c r="A1526" s="127" t="s">
        <v>2</v>
      </c>
      <c r="B1526" s="127"/>
      <c r="C1526" s="127"/>
      <c r="D1526" s="127"/>
      <c r="E1526" s="127"/>
      <c r="F1526" s="127"/>
      <c r="G1526" s="127"/>
    </row>
    <row r="1527" spans="1:8" ht="15.75">
      <c r="A1527" s="127" t="s">
        <v>3</v>
      </c>
      <c r="B1527" s="127"/>
      <c r="C1527" s="127"/>
      <c r="D1527" s="127"/>
      <c r="E1527" s="127"/>
      <c r="F1527" s="127"/>
      <c r="G1527" s="127"/>
    </row>
    <row r="1528" spans="1:8" ht="15.75">
      <c r="A1528" s="128">
        <v>40940</v>
      </c>
      <c r="B1528" s="127"/>
      <c r="C1528" s="127"/>
      <c r="D1528" s="127"/>
      <c r="E1528" s="127"/>
      <c r="F1528" s="127"/>
      <c r="G1528" s="127"/>
    </row>
    <row r="1529" spans="1:8" ht="15.75">
      <c r="A1529" s="128" t="s">
        <v>330</v>
      </c>
      <c r="B1529" s="127"/>
      <c r="C1529" s="127"/>
      <c r="D1529" s="127"/>
      <c r="E1529" s="127"/>
      <c r="F1529" s="127"/>
      <c r="G1529" s="127"/>
    </row>
    <row r="1530" spans="1:8" ht="15.75">
      <c r="A1530" s="4" t="s">
        <v>4</v>
      </c>
      <c r="B1530" s="5" t="s">
        <v>5</v>
      </c>
      <c r="C1530" s="5" t="s">
        <v>183</v>
      </c>
      <c r="D1530" s="5" t="s">
        <v>184</v>
      </c>
      <c r="E1530" s="5" t="s">
        <v>6</v>
      </c>
      <c r="F1530" s="5" t="s">
        <v>7</v>
      </c>
      <c r="G1530" s="5" t="s">
        <v>8</v>
      </c>
    </row>
    <row r="1531" spans="1:8">
      <c r="A1531" s="33"/>
      <c r="B1531" s="34" t="s">
        <v>181</v>
      </c>
      <c r="C1531" s="28"/>
      <c r="D1531" s="28"/>
      <c r="E1531" s="37">
        <v>0</v>
      </c>
      <c r="F1531" s="37">
        <v>0</v>
      </c>
      <c r="G1531" s="9">
        <f>G1495</f>
        <v>76321.949999999255</v>
      </c>
    </row>
    <row r="1532" spans="1:8">
      <c r="A1532" s="40">
        <v>40966</v>
      </c>
      <c r="B1532" s="19" t="s">
        <v>229</v>
      </c>
      <c r="C1532" s="23" t="s">
        <v>329</v>
      </c>
      <c r="D1532" s="23" t="s">
        <v>329</v>
      </c>
      <c r="E1532" s="37"/>
      <c r="F1532" s="41">
        <v>180</v>
      </c>
      <c r="G1532" s="11">
        <f>G1531+E1532-F1532</f>
        <v>76141.949999999255</v>
      </c>
    </row>
    <row r="1533" spans="1:8">
      <c r="A1533" s="16">
        <v>40966</v>
      </c>
      <c r="B1533" s="19" t="s">
        <v>229</v>
      </c>
      <c r="C1533" s="23" t="s">
        <v>329</v>
      </c>
      <c r="D1533" s="23" t="s">
        <v>329</v>
      </c>
      <c r="E1533" s="41"/>
      <c r="F1533" s="41">
        <v>45000</v>
      </c>
      <c r="G1533" s="11">
        <f t="shared" ref="G1533:G1535" si="28">G1532+E1533-F1533</f>
        <v>31141.949999999255</v>
      </c>
    </row>
    <row r="1534" spans="1:8">
      <c r="A1534" s="16">
        <v>40966</v>
      </c>
      <c r="B1534" s="19" t="s">
        <v>229</v>
      </c>
      <c r="C1534" s="23" t="s">
        <v>329</v>
      </c>
      <c r="D1534" s="23" t="s">
        <v>329</v>
      </c>
      <c r="E1534" s="41"/>
      <c r="F1534" s="41">
        <v>29</v>
      </c>
      <c r="G1534" s="11">
        <f t="shared" si="28"/>
        <v>31112.949999999255</v>
      </c>
    </row>
    <row r="1535" spans="1:8">
      <c r="A1535" s="17">
        <v>40966</v>
      </c>
      <c r="B1535" s="19" t="s">
        <v>229</v>
      </c>
      <c r="C1535" s="23" t="s">
        <v>329</v>
      </c>
      <c r="D1535" s="23" t="s">
        <v>329</v>
      </c>
      <c r="E1535" s="37"/>
      <c r="F1535" s="41">
        <v>7200</v>
      </c>
      <c r="G1535" s="11">
        <f t="shared" si="28"/>
        <v>23912.949999999255</v>
      </c>
    </row>
    <row r="1536" spans="1:8">
      <c r="A1536" s="16"/>
      <c r="B1536" s="12" t="s">
        <v>182</v>
      </c>
      <c r="C1536" s="23"/>
      <c r="D1536" s="23"/>
      <c r="E1536" s="36">
        <f>SUM(E1531:E1535)</f>
        <v>0</v>
      </c>
      <c r="F1536" s="36">
        <f>SUM(F1531:F1535)</f>
        <v>52409</v>
      </c>
      <c r="G1536" s="9">
        <f>G1531+E1536-F1536</f>
        <v>23912.949999999255</v>
      </c>
      <c r="H1536" s="46">
        <f>H1495+F1536</f>
        <v>81721</v>
      </c>
    </row>
    <row r="1537" spans="1:7">
      <c r="A1537" s="30"/>
      <c r="B1537" s="31"/>
      <c r="C1537" s="38"/>
      <c r="D1537" s="38"/>
      <c r="E1537" s="39"/>
      <c r="F1537" s="39"/>
      <c r="G1537" s="32"/>
    </row>
    <row r="1538" spans="1:7">
      <c r="A1538" s="30"/>
      <c r="B1538" s="31"/>
      <c r="C1538" s="38"/>
      <c r="D1538" s="38"/>
      <c r="E1538" s="39"/>
      <c r="F1538" s="39"/>
      <c r="G1538" s="32"/>
    </row>
    <row r="1539" spans="1:7">
      <c r="A1539" s="30"/>
      <c r="B1539" s="31"/>
      <c r="C1539" s="38"/>
      <c r="D1539" s="38"/>
      <c r="E1539" s="39"/>
      <c r="F1539" s="39"/>
      <c r="G1539" s="32"/>
    </row>
    <row r="1540" spans="1:7">
      <c r="A1540" s="30"/>
      <c r="B1540" s="31"/>
      <c r="C1540" s="38"/>
      <c r="D1540" s="38"/>
      <c r="E1540" s="39"/>
      <c r="F1540" s="39"/>
      <c r="G1540" s="32"/>
    </row>
    <row r="1541" spans="1:7">
      <c r="A1541" s="30"/>
      <c r="B1541" s="31"/>
      <c r="C1541" s="38"/>
      <c r="D1541" s="38"/>
      <c r="E1541" s="39"/>
      <c r="F1541" s="39"/>
      <c r="G1541" s="32"/>
    </row>
    <row r="1542" spans="1:7">
      <c r="A1542" s="30"/>
      <c r="B1542" s="31"/>
      <c r="C1542" s="38"/>
      <c r="D1542" s="38"/>
      <c r="E1542" s="39"/>
      <c r="F1542" s="39"/>
      <c r="G1542" s="32"/>
    </row>
    <row r="1543" spans="1:7">
      <c r="A1543" s="30"/>
      <c r="B1543" s="31"/>
      <c r="C1543" s="38"/>
      <c r="D1543" s="38"/>
      <c r="E1543" s="39"/>
      <c r="F1543" s="39"/>
      <c r="G1543" s="32"/>
    </row>
    <row r="1544" spans="1:7">
      <c r="A1544" s="30"/>
      <c r="B1544" s="31"/>
      <c r="C1544" s="38"/>
      <c r="D1544" s="38"/>
      <c r="E1544" s="39"/>
      <c r="F1544" s="39"/>
      <c r="G1544" s="32"/>
    </row>
    <row r="1545" spans="1:7">
      <c r="A1545" s="30"/>
      <c r="B1545" s="31"/>
      <c r="C1545" s="38"/>
      <c r="D1545" s="38"/>
      <c r="E1545" s="39"/>
      <c r="F1545" s="39"/>
      <c r="G1545" s="32"/>
    </row>
    <row r="1546" spans="1:7">
      <c r="A1546" s="30"/>
      <c r="B1546" s="31"/>
      <c r="C1546" s="38"/>
      <c r="D1546" s="38"/>
      <c r="E1546" s="39"/>
      <c r="F1546" s="39"/>
      <c r="G1546" s="32"/>
    </row>
    <row r="1547" spans="1:7">
      <c r="B1547" s="1" t="s">
        <v>28</v>
      </c>
      <c r="C1547" s="1"/>
      <c r="D1547" s="1"/>
      <c r="E1547" s="1" t="s">
        <v>29</v>
      </c>
    </row>
    <row r="1548" spans="1:7">
      <c r="B1548" s="1" t="s">
        <v>30</v>
      </c>
      <c r="C1548" s="1"/>
      <c r="D1548" s="1"/>
      <c r="E1548" s="1" t="s">
        <v>31</v>
      </c>
    </row>
    <row r="1570" spans="1:7" ht="18.75">
      <c r="A1570" s="126" t="s">
        <v>0</v>
      </c>
      <c r="B1570" s="126"/>
      <c r="C1570" s="126"/>
      <c r="D1570" s="126"/>
      <c r="E1570" s="126"/>
      <c r="F1570" s="126"/>
      <c r="G1570" s="126"/>
    </row>
    <row r="1571" spans="1:7" ht="15.75">
      <c r="A1571" s="127" t="s">
        <v>1</v>
      </c>
      <c r="B1571" s="127"/>
      <c r="C1571" s="127"/>
      <c r="D1571" s="127"/>
      <c r="E1571" s="127"/>
      <c r="F1571" s="127"/>
      <c r="G1571" s="127"/>
    </row>
    <row r="1572" spans="1:7" ht="15.75">
      <c r="A1572" s="127" t="s">
        <v>2</v>
      </c>
      <c r="B1572" s="127"/>
      <c r="C1572" s="127"/>
      <c r="D1572" s="127"/>
      <c r="E1572" s="127"/>
      <c r="F1572" s="127"/>
      <c r="G1572" s="127"/>
    </row>
    <row r="1573" spans="1:7" ht="15.75">
      <c r="A1573" s="127" t="s">
        <v>3</v>
      </c>
      <c r="B1573" s="127"/>
      <c r="C1573" s="127"/>
      <c r="D1573" s="127"/>
      <c r="E1573" s="127"/>
      <c r="F1573" s="127"/>
      <c r="G1573" s="127"/>
    </row>
    <row r="1574" spans="1:7" ht="15.75">
      <c r="A1574" s="128">
        <v>40969</v>
      </c>
      <c r="B1574" s="127"/>
      <c r="C1574" s="127"/>
      <c r="D1574" s="127"/>
      <c r="E1574" s="127"/>
      <c r="F1574" s="127"/>
      <c r="G1574" s="127"/>
    </row>
    <row r="1575" spans="1:7" ht="15.75">
      <c r="A1575" s="128" t="s">
        <v>330</v>
      </c>
      <c r="B1575" s="127"/>
      <c r="C1575" s="127"/>
      <c r="D1575" s="127"/>
      <c r="E1575" s="127"/>
      <c r="F1575" s="127"/>
      <c r="G1575" s="127"/>
    </row>
    <row r="1576" spans="1:7" ht="15.75">
      <c r="A1576" s="4" t="s">
        <v>4</v>
      </c>
      <c r="B1576" s="5" t="s">
        <v>5</v>
      </c>
      <c r="C1576" s="5" t="s">
        <v>183</v>
      </c>
      <c r="D1576" s="5" t="s">
        <v>184</v>
      </c>
      <c r="E1576" s="5" t="s">
        <v>6</v>
      </c>
      <c r="F1576" s="5" t="s">
        <v>7</v>
      </c>
      <c r="G1576" s="5" t="s">
        <v>8</v>
      </c>
    </row>
    <row r="1577" spans="1:7">
      <c r="A1577" s="33"/>
      <c r="B1577" s="34" t="s">
        <v>181</v>
      </c>
      <c r="C1577" s="28"/>
      <c r="D1577" s="28"/>
      <c r="E1577" s="37">
        <v>0</v>
      </c>
      <c r="F1577" s="37">
        <v>0</v>
      </c>
      <c r="G1577" s="9">
        <f>G1536</f>
        <v>23912.949999999255</v>
      </c>
    </row>
    <row r="1578" spans="1:7">
      <c r="A1578" s="40">
        <v>40970</v>
      </c>
      <c r="B1578" s="19" t="s">
        <v>229</v>
      </c>
      <c r="C1578" s="23" t="s">
        <v>329</v>
      </c>
      <c r="D1578" s="23" t="s">
        <v>329</v>
      </c>
      <c r="E1578" s="41">
        <v>45000</v>
      </c>
      <c r="F1578" s="41"/>
      <c r="G1578" s="11">
        <f>G1577+E1578-F1578</f>
        <v>68912.949999999255</v>
      </c>
    </row>
    <row r="1579" spans="1:7">
      <c r="A1579" s="16">
        <v>40970</v>
      </c>
      <c r="B1579" s="19" t="s">
        <v>229</v>
      </c>
      <c r="C1579" s="23" t="s">
        <v>329</v>
      </c>
      <c r="D1579" s="23" t="s">
        <v>329</v>
      </c>
      <c r="E1579" s="41">
        <v>7200</v>
      </c>
      <c r="F1579" s="41"/>
      <c r="G1579" s="11">
        <f t="shared" ref="G1579:G1584" si="29">G1578+E1579-F1579</f>
        <v>76112.949999999255</v>
      </c>
    </row>
    <row r="1580" spans="1:7">
      <c r="A1580" s="16">
        <v>40970</v>
      </c>
      <c r="B1580" s="19" t="s">
        <v>229</v>
      </c>
      <c r="C1580" s="23" t="s">
        <v>329</v>
      </c>
      <c r="D1580" s="23" t="s">
        <v>329</v>
      </c>
      <c r="E1580" s="41">
        <v>209</v>
      </c>
      <c r="F1580" s="41"/>
      <c r="G1580" s="11">
        <f t="shared" si="29"/>
        <v>76321.949999999255</v>
      </c>
    </row>
    <row r="1581" spans="1:7">
      <c r="A1581" s="17">
        <v>40996</v>
      </c>
      <c r="B1581" s="19" t="s">
        <v>229</v>
      </c>
      <c r="C1581" s="23" t="s">
        <v>329</v>
      </c>
      <c r="D1581" s="23" t="s">
        <v>329</v>
      </c>
      <c r="E1581" s="37"/>
      <c r="F1581" s="41">
        <v>90</v>
      </c>
      <c r="G1581" s="11">
        <f t="shared" si="29"/>
        <v>76231.949999999255</v>
      </c>
    </row>
    <row r="1582" spans="1:7">
      <c r="A1582" s="17">
        <v>40996</v>
      </c>
      <c r="B1582" s="19" t="s">
        <v>229</v>
      </c>
      <c r="C1582" s="23"/>
      <c r="D1582" s="23"/>
      <c r="E1582" s="37"/>
      <c r="F1582" s="41">
        <v>22500</v>
      </c>
      <c r="G1582" s="11">
        <f t="shared" si="29"/>
        <v>53731.949999999255</v>
      </c>
    </row>
    <row r="1583" spans="1:7">
      <c r="A1583" s="17">
        <v>40996</v>
      </c>
      <c r="B1583" s="19" t="s">
        <v>229</v>
      </c>
      <c r="C1583" s="23"/>
      <c r="D1583" s="23"/>
      <c r="E1583" s="37"/>
      <c r="F1583" s="41">
        <v>14</v>
      </c>
      <c r="G1583" s="11">
        <f t="shared" si="29"/>
        <v>53717.949999999255</v>
      </c>
    </row>
    <row r="1584" spans="1:7">
      <c r="A1584" s="17">
        <v>40996</v>
      </c>
      <c r="B1584" s="19" t="s">
        <v>229</v>
      </c>
      <c r="C1584" s="23"/>
      <c r="D1584" s="23"/>
      <c r="E1584" s="37"/>
      <c r="F1584" s="41">
        <v>3600</v>
      </c>
      <c r="G1584" s="11">
        <f t="shared" si="29"/>
        <v>50117.949999999255</v>
      </c>
    </row>
    <row r="1585" spans="1:8">
      <c r="A1585" s="16"/>
      <c r="B1585" s="12" t="s">
        <v>182</v>
      </c>
      <c r="C1585" s="23"/>
      <c r="D1585" s="23"/>
      <c r="E1585" s="36">
        <f>SUM(E1577:E1584)</f>
        <v>52409</v>
      </c>
      <c r="F1585" s="36">
        <f>SUM(F1577:F1584)</f>
        <v>26204</v>
      </c>
      <c r="G1585" s="9">
        <f>G1577+E1585-F1585</f>
        <v>50117.949999999255</v>
      </c>
      <c r="H1585" s="46">
        <f>H1495+F1536+F1585</f>
        <v>107925</v>
      </c>
    </row>
    <row r="1586" spans="1:8">
      <c r="A1586" s="30"/>
      <c r="B1586" s="31"/>
      <c r="C1586" s="38"/>
      <c r="D1586" s="38"/>
      <c r="E1586" s="39"/>
      <c r="F1586" s="39"/>
      <c r="G1586" s="32"/>
    </row>
    <row r="1587" spans="1:8">
      <c r="A1587" s="30"/>
      <c r="B1587" s="31"/>
      <c r="C1587" s="38"/>
      <c r="D1587" s="38"/>
      <c r="E1587" s="39"/>
      <c r="F1587" s="39"/>
      <c r="G1587" s="32"/>
    </row>
    <row r="1588" spans="1:8">
      <c r="A1588" s="30"/>
      <c r="B1588" s="31"/>
      <c r="C1588" s="38"/>
      <c r="D1588" s="38"/>
      <c r="E1588" s="39"/>
      <c r="F1588" s="39"/>
      <c r="G1588" s="32"/>
    </row>
    <row r="1589" spans="1:8">
      <c r="A1589" s="30"/>
      <c r="B1589" s="31"/>
      <c r="C1589" s="38"/>
      <c r="D1589" s="38"/>
      <c r="E1589" s="39"/>
      <c r="F1589" s="39"/>
      <c r="G1589" s="32"/>
    </row>
    <row r="1590" spans="1:8">
      <c r="A1590" s="30"/>
      <c r="B1590" s="31"/>
      <c r="C1590" s="38"/>
      <c r="D1590" s="38"/>
      <c r="E1590" s="39"/>
      <c r="F1590" s="39"/>
      <c r="G1590" s="32"/>
    </row>
    <row r="1591" spans="1:8">
      <c r="A1591" s="30"/>
      <c r="B1591" s="31"/>
      <c r="C1591" s="38"/>
      <c r="D1591" s="38"/>
      <c r="E1591" s="39"/>
      <c r="F1591" s="39"/>
      <c r="G1591" s="32"/>
    </row>
    <row r="1592" spans="1:8">
      <c r="A1592" s="30"/>
      <c r="B1592" s="31"/>
      <c r="C1592" s="38"/>
      <c r="D1592" s="38"/>
      <c r="E1592" s="39"/>
      <c r="F1592" s="39"/>
      <c r="G1592" s="32"/>
    </row>
    <row r="1593" spans="1:8">
      <c r="A1593" s="30"/>
      <c r="B1593" s="31"/>
      <c r="C1593" s="38"/>
      <c r="D1593" s="38"/>
      <c r="E1593" s="39"/>
      <c r="F1593" s="39"/>
      <c r="G1593" s="32"/>
    </row>
    <row r="1594" spans="1:8">
      <c r="A1594" s="30"/>
      <c r="B1594" s="31"/>
      <c r="C1594" s="38"/>
      <c r="D1594" s="38"/>
      <c r="E1594" s="39"/>
      <c r="F1594" s="39"/>
      <c r="G1594" s="32"/>
    </row>
    <row r="1595" spans="1:8">
      <c r="A1595" s="30"/>
      <c r="B1595" s="31"/>
      <c r="C1595" s="38"/>
      <c r="D1595" s="38"/>
      <c r="E1595" s="39"/>
      <c r="F1595" s="39"/>
      <c r="G1595" s="32"/>
    </row>
    <row r="1596" spans="1:8">
      <c r="B1596" s="1" t="s">
        <v>28</v>
      </c>
      <c r="C1596" s="1"/>
      <c r="D1596" s="1"/>
      <c r="E1596" s="1" t="s">
        <v>29</v>
      </c>
    </row>
    <row r="1597" spans="1:8">
      <c r="B1597" s="1" t="s">
        <v>30</v>
      </c>
      <c r="C1597" s="1"/>
      <c r="D1597" s="1"/>
      <c r="E1597" s="1" t="s">
        <v>31</v>
      </c>
    </row>
    <row r="1616" spans="1:7" ht="18.75">
      <c r="A1616" s="126" t="s">
        <v>0</v>
      </c>
      <c r="B1616" s="126"/>
      <c r="C1616" s="126"/>
      <c r="D1616" s="126"/>
      <c r="E1616" s="126"/>
      <c r="F1616" s="126"/>
      <c r="G1616" s="126"/>
    </row>
    <row r="1617" spans="1:8" ht="15.75">
      <c r="A1617" s="127" t="s">
        <v>1</v>
      </c>
      <c r="B1617" s="127"/>
      <c r="C1617" s="127"/>
      <c r="D1617" s="127"/>
      <c r="E1617" s="127"/>
      <c r="F1617" s="127"/>
      <c r="G1617" s="127"/>
    </row>
    <row r="1618" spans="1:8" ht="15.75">
      <c r="A1618" s="127" t="s">
        <v>2</v>
      </c>
      <c r="B1618" s="127"/>
      <c r="C1618" s="127"/>
      <c r="D1618" s="127"/>
      <c r="E1618" s="127"/>
      <c r="F1618" s="127"/>
      <c r="G1618" s="127"/>
    </row>
    <row r="1619" spans="1:8" ht="15.75">
      <c r="A1619" s="127" t="s">
        <v>3</v>
      </c>
      <c r="B1619" s="127"/>
      <c r="C1619" s="127"/>
      <c r="D1619" s="127"/>
      <c r="E1619" s="127"/>
      <c r="F1619" s="127"/>
      <c r="G1619" s="127"/>
    </row>
    <row r="1620" spans="1:8" ht="15.75">
      <c r="A1620" s="128">
        <v>41000</v>
      </c>
      <c r="B1620" s="127"/>
      <c r="C1620" s="127"/>
      <c r="D1620" s="127"/>
      <c r="E1620" s="127"/>
      <c r="F1620" s="127"/>
      <c r="G1620" s="127"/>
    </row>
    <row r="1621" spans="1:8" ht="15.75">
      <c r="A1621" s="128" t="s">
        <v>330</v>
      </c>
      <c r="B1621" s="127"/>
      <c r="C1621" s="127"/>
      <c r="D1621" s="127"/>
      <c r="E1621" s="127"/>
      <c r="F1621" s="127"/>
      <c r="G1621" s="127"/>
    </row>
    <row r="1622" spans="1:8" ht="15.75">
      <c r="A1622" s="4" t="s">
        <v>4</v>
      </c>
      <c r="B1622" s="5" t="s">
        <v>5</v>
      </c>
      <c r="C1622" s="5" t="s">
        <v>183</v>
      </c>
      <c r="D1622" s="5" t="s">
        <v>184</v>
      </c>
      <c r="E1622" s="5" t="s">
        <v>6</v>
      </c>
      <c r="F1622" s="5" t="s">
        <v>7</v>
      </c>
      <c r="G1622" s="5" t="s">
        <v>8</v>
      </c>
    </row>
    <row r="1623" spans="1:8">
      <c r="A1623" s="33"/>
      <c r="B1623" s="34" t="s">
        <v>181</v>
      </c>
      <c r="C1623" s="28"/>
      <c r="D1623" s="28"/>
      <c r="E1623" s="37">
        <v>0</v>
      </c>
      <c r="F1623" s="37">
        <v>0</v>
      </c>
      <c r="G1623" s="9">
        <f>G1585</f>
        <v>50117.949999999255</v>
      </c>
    </row>
    <row r="1624" spans="1:8">
      <c r="A1624" s="17">
        <v>41025</v>
      </c>
      <c r="B1624" s="19" t="s">
        <v>229</v>
      </c>
      <c r="C1624" s="23" t="s">
        <v>329</v>
      </c>
      <c r="D1624" s="23" t="s">
        <v>329</v>
      </c>
      <c r="E1624" s="37"/>
      <c r="F1624" s="41">
        <v>90</v>
      </c>
      <c r="G1624" s="11">
        <f>G1623+E1624-F1624</f>
        <v>50027.949999999255</v>
      </c>
    </row>
    <row r="1625" spans="1:8">
      <c r="A1625" s="17">
        <v>41025</v>
      </c>
      <c r="B1625" s="19" t="s">
        <v>229</v>
      </c>
      <c r="C1625" s="23" t="s">
        <v>329</v>
      </c>
      <c r="D1625" s="23" t="s">
        <v>329</v>
      </c>
      <c r="E1625" s="37"/>
      <c r="F1625" s="41">
        <v>22500</v>
      </c>
      <c r="G1625" s="11">
        <f t="shared" ref="G1625:G1627" si="30">G1624+E1625-F1625</f>
        <v>27527.949999999255</v>
      </c>
    </row>
    <row r="1626" spans="1:8">
      <c r="A1626" s="17">
        <v>41025</v>
      </c>
      <c r="B1626" s="19" t="s">
        <v>229</v>
      </c>
      <c r="C1626" s="23" t="s">
        <v>329</v>
      </c>
      <c r="D1626" s="23" t="s">
        <v>329</v>
      </c>
      <c r="E1626" s="37"/>
      <c r="F1626" s="41">
        <v>14</v>
      </c>
      <c r="G1626" s="11">
        <f t="shared" si="30"/>
        <v>27513.949999999255</v>
      </c>
    </row>
    <row r="1627" spans="1:8">
      <c r="A1627" s="17">
        <v>41025</v>
      </c>
      <c r="B1627" s="19" t="s">
        <v>229</v>
      </c>
      <c r="C1627" s="23" t="s">
        <v>329</v>
      </c>
      <c r="D1627" s="23" t="s">
        <v>329</v>
      </c>
      <c r="E1627" s="37"/>
      <c r="F1627" s="41">
        <v>3600</v>
      </c>
      <c r="G1627" s="11">
        <f t="shared" si="30"/>
        <v>23913.949999999255</v>
      </c>
    </row>
    <row r="1628" spans="1:8">
      <c r="A1628" s="16"/>
      <c r="B1628" s="12" t="s">
        <v>182</v>
      </c>
      <c r="C1628" s="23"/>
      <c r="D1628" s="23"/>
      <c r="E1628" s="36">
        <f>SUM(E1623:E1627)</f>
        <v>0</v>
      </c>
      <c r="F1628" s="36">
        <f>SUM(F1623:F1627)</f>
        <v>26204</v>
      </c>
      <c r="G1628" s="9">
        <f>G1623+E1628-F1628</f>
        <v>23913.949999999255</v>
      </c>
      <c r="H1628" s="46">
        <f>H1585+F1628</f>
        <v>134129</v>
      </c>
    </row>
    <row r="1629" spans="1:8">
      <c r="A1629" s="30"/>
      <c r="B1629" s="31"/>
      <c r="C1629" s="38"/>
      <c r="D1629" s="38"/>
      <c r="E1629" s="39"/>
      <c r="F1629" s="39"/>
      <c r="G1629" s="32"/>
    </row>
    <row r="1630" spans="1:8">
      <c r="A1630" s="30"/>
      <c r="B1630" s="31"/>
      <c r="C1630" s="38"/>
      <c r="D1630" s="38"/>
      <c r="E1630" s="39"/>
      <c r="F1630" s="39"/>
      <c r="G1630" s="32"/>
    </row>
    <row r="1631" spans="1:8">
      <c r="A1631" s="30"/>
      <c r="B1631" s="31"/>
      <c r="C1631" s="38"/>
      <c r="D1631" s="38"/>
      <c r="E1631" s="39"/>
      <c r="F1631" s="39"/>
      <c r="G1631" s="32"/>
    </row>
    <row r="1632" spans="1:8">
      <c r="A1632" s="30"/>
      <c r="B1632" s="31"/>
      <c r="C1632" s="38"/>
      <c r="D1632" s="38"/>
      <c r="E1632" s="39"/>
      <c r="F1632" s="39"/>
      <c r="G1632" s="32"/>
    </row>
    <row r="1633" spans="1:7">
      <c r="A1633" s="30"/>
      <c r="B1633" s="31"/>
      <c r="C1633" s="38"/>
      <c r="D1633" s="38"/>
      <c r="E1633" s="39"/>
      <c r="F1633" s="39"/>
      <c r="G1633" s="32"/>
    </row>
    <row r="1634" spans="1:7">
      <c r="A1634" s="30"/>
      <c r="B1634" s="31"/>
      <c r="C1634" s="38"/>
      <c r="D1634" s="38"/>
      <c r="E1634" s="39"/>
      <c r="F1634" s="39"/>
      <c r="G1634" s="32"/>
    </row>
    <row r="1635" spans="1:7">
      <c r="B1635" s="1" t="s">
        <v>28</v>
      </c>
      <c r="C1635" s="1"/>
      <c r="D1635" s="1"/>
      <c r="E1635" s="1" t="s">
        <v>29</v>
      </c>
    </row>
    <row r="1636" spans="1:7">
      <c r="B1636" s="1" t="s">
        <v>30</v>
      </c>
      <c r="C1636" s="1"/>
      <c r="D1636" s="1"/>
      <c r="E1636" s="1" t="s">
        <v>31</v>
      </c>
    </row>
    <row r="1639" spans="1:7" ht="18.75">
      <c r="A1639" s="126" t="s">
        <v>0</v>
      </c>
      <c r="B1639" s="126"/>
      <c r="C1639" s="126"/>
      <c r="D1639" s="126"/>
      <c r="E1639" s="126"/>
      <c r="F1639" s="126"/>
      <c r="G1639" s="126"/>
    </row>
    <row r="1640" spans="1:7" ht="15.75">
      <c r="A1640" s="127" t="s">
        <v>1</v>
      </c>
      <c r="B1640" s="127"/>
      <c r="C1640" s="127"/>
      <c r="D1640" s="127"/>
      <c r="E1640" s="127"/>
      <c r="F1640" s="127"/>
      <c r="G1640" s="127"/>
    </row>
    <row r="1641" spans="1:7" ht="15.75">
      <c r="A1641" s="127" t="s">
        <v>2</v>
      </c>
      <c r="B1641" s="127"/>
      <c r="C1641" s="127"/>
      <c r="D1641" s="127"/>
      <c r="E1641" s="127"/>
      <c r="F1641" s="127"/>
      <c r="G1641" s="127"/>
    </row>
    <row r="1642" spans="1:7" ht="15.75">
      <c r="A1642" s="127" t="s">
        <v>3</v>
      </c>
      <c r="B1642" s="127"/>
      <c r="C1642" s="127"/>
      <c r="D1642" s="127"/>
      <c r="E1642" s="127"/>
      <c r="F1642" s="127"/>
      <c r="G1642" s="127"/>
    </row>
    <row r="1643" spans="1:7" ht="15.75">
      <c r="A1643" s="128">
        <v>41030</v>
      </c>
      <c r="B1643" s="127"/>
      <c r="C1643" s="127"/>
      <c r="D1643" s="127"/>
      <c r="E1643" s="127"/>
      <c r="F1643" s="127"/>
      <c r="G1643" s="127"/>
    </row>
    <row r="1644" spans="1:7" ht="15.75">
      <c r="A1644" s="128" t="s">
        <v>567</v>
      </c>
      <c r="B1644" s="127"/>
      <c r="C1644" s="127"/>
      <c r="D1644" s="127"/>
      <c r="E1644" s="127"/>
      <c r="F1644" s="127"/>
      <c r="G1644" s="127"/>
    </row>
    <row r="1645" spans="1:7" ht="15.75">
      <c r="A1645" s="4" t="s">
        <v>4</v>
      </c>
      <c r="B1645" s="5" t="s">
        <v>5</v>
      </c>
      <c r="C1645" s="5" t="s">
        <v>183</v>
      </c>
      <c r="D1645" s="5" t="s">
        <v>184</v>
      </c>
      <c r="E1645" s="5" t="s">
        <v>6</v>
      </c>
      <c r="F1645" s="5" t="s">
        <v>7</v>
      </c>
      <c r="G1645" s="5" t="s">
        <v>8</v>
      </c>
    </row>
    <row r="1646" spans="1:7">
      <c r="A1646" s="33"/>
      <c r="B1646" s="34" t="s">
        <v>181</v>
      </c>
      <c r="C1646" s="28"/>
      <c r="D1646" s="28"/>
      <c r="E1646" s="37">
        <v>0</v>
      </c>
      <c r="F1646" s="37">
        <v>0</v>
      </c>
      <c r="G1646" s="9">
        <f>G1628</f>
        <v>23913.949999999255</v>
      </c>
    </row>
    <row r="1647" spans="1:7">
      <c r="A1647" s="33"/>
      <c r="B1647" s="34"/>
      <c r="C1647" s="28"/>
      <c r="D1647" s="28"/>
      <c r="E1647" s="41">
        <v>188800000</v>
      </c>
      <c r="F1647" s="37"/>
      <c r="G1647" s="11">
        <f>G1646+E1647-F1647</f>
        <v>188823913.94999999</v>
      </c>
    </row>
    <row r="1648" spans="1:7">
      <c r="A1648" s="17">
        <v>41036</v>
      </c>
      <c r="B1648" s="19" t="s">
        <v>229</v>
      </c>
      <c r="C1648" s="23" t="s">
        <v>329</v>
      </c>
      <c r="D1648" s="23" t="s">
        <v>329</v>
      </c>
      <c r="E1648" s="37"/>
      <c r="F1648" s="41">
        <v>4923</v>
      </c>
      <c r="G1648" s="11">
        <f>G1647+E1648-F1648</f>
        <v>188818990.94999999</v>
      </c>
    </row>
    <row r="1649" spans="1:7">
      <c r="A1649" s="17">
        <v>41036</v>
      </c>
      <c r="B1649" s="19" t="s">
        <v>29</v>
      </c>
      <c r="C1649" s="23">
        <v>1630</v>
      </c>
      <c r="D1649" s="23" t="s">
        <v>516</v>
      </c>
      <c r="E1649" s="37"/>
      <c r="F1649" s="41">
        <v>3900000</v>
      </c>
      <c r="G1649" s="11">
        <f>G1648+E1649-F1649</f>
        <v>184918990.94999999</v>
      </c>
    </row>
    <row r="1650" spans="1:7">
      <c r="A1650" s="17">
        <v>41036</v>
      </c>
      <c r="B1650" s="19" t="s">
        <v>229</v>
      </c>
      <c r="C1650" s="23" t="s">
        <v>329</v>
      </c>
      <c r="D1650" s="23" t="s">
        <v>329</v>
      </c>
      <c r="E1650" s="37"/>
      <c r="F1650" s="41">
        <v>8341</v>
      </c>
      <c r="G1650" s="11">
        <f>G1649+E1650-F1650</f>
        <v>184910649.94999999</v>
      </c>
    </row>
    <row r="1651" spans="1:7">
      <c r="A1651" s="17">
        <v>41036</v>
      </c>
      <c r="B1651" s="19" t="s">
        <v>382</v>
      </c>
      <c r="C1651" s="23">
        <v>1631</v>
      </c>
      <c r="D1651" s="23" t="s">
        <v>517</v>
      </c>
      <c r="E1651" s="37"/>
      <c r="F1651" s="41">
        <v>1230711</v>
      </c>
      <c r="G1651" s="11">
        <f>G1650+E1651-F1651</f>
        <v>183679938.94999999</v>
      </c>
    </row>
    <row r="1652" spans="1:7">
      <c r="A1652" s="17">
        <v>41036</v>
      </c>
      <c r="B1652" s="19" t="s">
        <v>229</v>
      </c>
      <c r="C1652" s="23" t="s">
        <v>329</v>
      </c>
      <c r="D1652" s="23" t="s">
        <v>329</v>
      </c>
      <c r="E1652" s="37"/>
      <c r="F1652" s="41">
        <v>15600</v>
      </c>
      <c r="G1652" s="11">
        <f t="shared" ref="G1652:G1683" si="31">G1651+E1652-F1652</f>
        <v>183664338.94999999</v>
      </c>
    </row>
    <row r="1653" spans="1:7">
      <c r="A1653" s="17">
        <v>41036</v>
      </c>
      <c r="B1653" s="19" t="s">
        <v>382</v>
      </c>
      <c r="C1653" s="23">
        <v>1632</v>
      </c>
      <c r="D1653" s="23" t="s">
        <v>518</v>
      </c>
      <c r="E1653" s="37"/>
      <c r="F1653" s="41">
        <v>2085129</v>
      </c>
      <c r="G1653" s="11">
        <f t="shared" si="31"/>
        <v>181579209.94999999</v>
      </c>
    </row>
    <row r="1654" spans="1:7">
      <c r="A1654" s="17">
        <v>41036</v>
      </c>
      <c r="B1654" s="19" t="s">
        <v>229</v>
      </c>
      <c r="C1654" s="23" t="s">
        <v>329</v>
      </c>
      <c r="D1654" s="23" t="s">
        <v>329</v>
      </c>
      <c r="E1654" s="37"/>
      <c r="F1654" s="41">
        <v>19099</v>
      </c>
      <c r="G1654" s="11">
        <f t="shared" si="31"/>
        <v>181560110.94999999</v>
      </c>
    </row>
    <row r="1655" spans="1:7">
      <c r="A1655" s="17">
        <v>41036</v>
      </c>
      <c r="B1655" s="19" t="s">
        <v>193</v>
      </c>
      <c r="C1655" s="23">
        <v>1633</v>
      </c>
      <c r="D1655" s="23" t="s">
        <v>519</v>
      </c>
      <c r="E1655" s="37"/>
      <c r="F1655" s="41">
        <v>5653395</v>
      </c>
      <c r="G1655" s="11">
        <f t="shared" si="31"/>
        <v>175906715.94999999</v>
      </c>
    </row>
    <row r="1656" spans="1:7">
      <c r="A1656" s="17">
        <v>41036</v>
      </c>
      <c r="B1656" s="19" t="s">
        <v>229</v>
      </c>
      <c r="C1656" s="23" t="s">
        <v>329</v>
      </c>
      <c r="D1656" s="23" t="s">
        <v>329</v>
      </c>
      <c r="E1656" s="37"/>
      <c r="F1656" s="41">
        <v>20739</v>
      </c>
      <c r="G1656" s="11">
        <f t="shared" si="31"/>
        <v>175885976.94999999</v>
      </c>
    </row>
    <row r="1657" spans="1:7">
      <c r="A1657" s="17">
        <v>41036</v>
      </c>
      <c r="B1657" s="19" t="s">
        <v>498</v>
      </c>
      <c r="C1657" s="23">
        <v>1634</v>
      </c>
      <c r="D1657" s="23" t="s">
        <v>520</v>
      </c>
      <c r="E1657" s="37"/>
      <c r="F1657" s="41">
        <v>6771600</v>
      </c>
      <c r="G1657" s="11">
        <f t="shared" si="31"/>
        <v>169114376.94999999</v>
      </c>
    </row>
    <row r="1658" spans="1:7">
      <c r="A1658" s="17">
        <v>41036</v>
      </c>
      <c r="B1658" s="19" t="s">
        <v>229</v>
      </c>
      <c r="C1658" s="23" t="s">
        <v>329</v>
      </c>
      <c r="D1658" s="23" t="s">
        <v>329</v>
      </c>
      <c r="E1658" s="37"/>
      <c r="F1658" s="41">
        <v>30809</v>
      </c>
      <c r="G1658" s="11">
        <f t="shared" si="31"/>
        <v>169083567.94999999</v>
      </c>
    </row>
    <row r="1659" spans="1:7">
      <c r="A1659" s="17">
        <v>41036</v>
      </c>
      <c r="B1659" s="19" t="s">
        <v>193</v>
      </c>
      <c r="C1659" s="23">
        <v>1635</v>
      </c>
      <c r="D1659" s="23" t="s">
        <v>521</v>
      </c>
      <c r="E1659" s="37"/>
      <c r="F1659" s="41">
        <v>7702200</v>
      </c>
      <c r="G1659" s="11">
        <f t="shared" si="31"/>
        <v>161381367.94999999</v>
      </c>
    </row>
    <row r="1660" spans="1:7">
      <c r="A1660" s="17">
        <v>41036</v>
      </c>
      <c r="B1660" s="19" t="s">
        <v>229</v>
      </c>
      <c r="C1660" s="23" t="s">
        <v>329</v>
      </c>
      <c r="D1660" s="23" t="s">
        <v>329</v>
      </c>
      <c r="E1660" s="37"/>
      <c r="F1660" s="41">
        <v>22614</v>
      </c>
      <c r="G1660" s="11">
        <f t="shared" si="31"/>
        <v>161358753.94999999</v>
      </c>
    </row>
    <row r="1661" spans="1:7">
      <c r="A1661" s="17">
        <v>41036</v>
      </c>
      <c r="B1661" s="19" t="s">
        <v>288</v>
      </c>
      <c r="C1661" s="23">
        <v>1636</v>
      </c>
      <c r="D1661" s="23" t="s">
        <v>522</v>
      </c>
      <c r="E1661" s="37"/>
      <c r="F1661" s="41">
        <v>5370225</v>
      </c>
      <c r="G1661" s="11">
        <f t="shared" si="31"/>
        <v>155988528.94999999</v>
      </c>
    </row>
    <row r="1662" spans="1:7">
      <c r="A1662" s="17">
        <v>41036</v>
      </c>
      <c r="B1662" s="19" t="s">
        <v>229</v>
      </c>
      <c r="C1662" s="23" t="s">
        <v>329</v>
      </c>
      <c r="D1662" s="23" t="s">
        <v>329</v>
      </c>
      <c r="E1662" s="37"/>
      <c r="F1662" s="41">
        <v>27086</v>
      </c>
      <c r="G1662" s="11">
        <f t="shared" si="31"/>
        <v>155961442.94999999</v>
      </c>
    </row>
    <row r="1663" spans="1:7">
      <c r="A1663" s="17">
        <v>41036</v>
      </c>
      <c r="B1663" s="19" t="s">
        <v>219</v>
      </c>
      <c r="C1663" s="23">
        <v>1637</v>
      </c>
      <c r="D1663" s="23" t="s">
        <v>523</v>
      </c>
      <c r="E1663" s="37"/>
      <c r="F1663" s="41">
        <v>5184630</v>
      </c>
      <c r="G1663" s="11">
        <f t="shared" si="31"/>
        <v>150776812.94999999</v>
      </c>
    </row>
    <row r="1664" spans="1:7">
      <c r="A1664" s="17">
        <v>41036</v>
      </c>
      <c r="B1664" s="19" t="s">
        <v>229</v>
      </c>
      <c r="C1664" s="23" t="s">
        <v>329</v>
      </c>
      <c r="D1664" s="23" t="s">
        <v>329</v>
      </c>
      <c r="E1664" s="37"/>
      <c r="F1664" s="41">
        <v>21481</v>
      </c>
      <c r="G1664" s="11">
        <f t="shared" si="31"/>
        <v>150755331.94999999</v>
      </c>
    </row>
    <row r="1665" spans="1:7">
      <c r="A1665" s="17">
        <v>41036</v>
      </c>
      <c r="B1665" s="19" t="s">
        <v>374</v>
      </c>
      <c r="C1665" s="23">
        <v>1638</v>
      </c>
      <c r="D1665" s="23" t="s">
        <v>524</v>
      </c>
      <c r="E1665" s="37"/>
      <c r="F1665" s="41">
        <v>4774820</v>
      </c>
      <c r="G1665" s="11">
        <f t="shared" si="31"/>
        <v>145980511.94999999</v>
      </c>
    </row>
    <row r="1666" spans="1:7">
      <c r="A1666" s="17">
        <v>41036</v>
      </c>
      <c r="B1666" s="19" t="s">
        <v>229</v>
      </c>
      <c r="C1666" s="23" t="s">
        <v>329</v>
      </c>
      <c r="D1666" s="23" t="s">
        <v>329</v>
      </c>
      <c r="E1666" s="37"/>
      <c r="F1666" s="41">
        <v>7295</v>
      </c>
      <c r="G1666" s="11">
        <f t="shared" si="31"/>
        <v>145973216.94999999</v>
      </c>
    </row>
    <row r="1667" spans="1:7">
      <c r="A1667" s="17">
        <v>41037</v>
      </c>
      <c r="B1667" s="19" t="s">
        <v>230</v>
      </c>
      <c r="C1667" s="23">
        <v>1639</v>
      </c>
      <c r="D1667" s="23" t="s">
        <v>525</v>
      </c>
      <c r="E1667" s="37"/>
      <c r="F1667" s="41">
        <v>6964074</v>
      </c>
      <c r="G1667" s="11">
        <f t="shared" si="31"/>
        <v>139009142.94999999</v>
      </c>
    </row>
    <row r="1668" spans="1:7">
      <c r="A1668" s="17">
        <v>41037</v>
      </c>
      <c r="B1668" s="19" t="s">
        <v>229</v>
      </c>
      <c r="C1668" s="23" t="s">
        <v>329</v>
      </c>
      <c r="D1668" s="23" t="s">
        <v>329</v>
      </c>
      <c r="E1668" s="37"/>
      <c r="F1668" s="41">
        <v>13931</v>
      </c>
      <c r="G1668" s="11">
        <f t="shared" si="31"/>
        <v>138995211.94999999</v>
      </c>
    </row>
    <row r="1669" spans="1:7">
      <c r="A1669" s="17">
        <v>41037</v>
      </c>
      <c r="B1669" s="19" t="s">
        <v>191</v>
      </c>
      <c r="C1669" s="23">
        <v>1640</v>
      </c>
      <c r="D1669" s="23" t="s">
        <v>526</v>
      </c>
      <c r="E1669" s="37"/>
      <c r="F1669" s="41">
        <v>1823850</v>
      </c>
      <c r="G1669" s="11">
        <f t="shared" si="31"/>
        <v>137171361.94999999</v>
      </c>
    </row>
    <row r="1670" spans="1:7">
      <c r="A1670" s="17">
        <v>41037</v>
      </c>
      <c r="B1670" s="19" t="s">
        <v>229</v>
      </c>
      <c r="C1670" s="23" t="s">
        <v>329</v>
      </c>
      <c r="D1670" s="23" t="s">
        <v>329</v>
      </c>
      <c r="E1670" s="37"/>
      <c r="F1670" s="41">
        <v>2964</v>
      </c>
      <c r="G1670" s="11">
        <f t="shared" si="31"/>
        <v>137168397.94999999</v>
      </c>
    </row>
    <row r="1671" spans="1:7">
      <c r="A1671" s="17">
        <v>41037</v>
      </c>
      <c r="B1671" s="19" t="s">
        <v>499</v>
      </c>
      <c r="C1671" s="23">
        <v>1641</v>
      </c>
      <c r="D1671" s="23" t="s">
        <v>527</v>
      </c>
      <c r="E1671" s="37"/>
      <c r="F1671" s="41">
        <v>741120</v>
      </c>
      <c r="G1671" s="11">
        <f t="shared" si="31"/>
        <v>136427277.94999999</v>
      </c>
    </row>
    <row r="1672" spans="1:7">
      <c r="A1672" s="17">
        <v>41037</v>
      </c>
      <c r="B1672" s="19" t="s">
        <v>229</v>
      </c>
      <c r="C1672" s="23" t="s">
        <v>329</v>
      </c>
      <c r="D1672" s="23" t="s">
        <v>329</v>
      </c>
      <c r="E1672" s="37"/>
      <c r="F1672" s="41">
        <v>27856</v>
      </c>
      <c r="G1672" s="11">
        <f t="shared" si="31"/>
        <v>136399421.94999999</v>
      </c>
    </row>
    <row r="1673" spans="1:7">
      <c r="A1673" s="17">
        <v>41037</v>
      </c>
      <c r="B1673" s="19" t="s">
        <v>500</v>
      </c>
      <c r="C1673" s="23">
        <v>1642</v>
      </c>
      <c r="D1673" s="23" t="s">
        <v>528</v>
      </c>
      <c r="E1673" s="37"/>
      <c r="F1673" s="41">
        <v>3482685</v>
      </c>
      <c r="G1673" s="11">
        <f t="shared" si="31"/>
        <v>132916736.94999999</v>
      </c>
    </row>
    <row r="1674" spans="1:7">
      <c r="A1674" s="17">
        <v>41037</v>
      </c>
      <c r="B1674" s="19" t="s">
        <v>229</v>
      </c>
      <c r="C1674" s="23" t="s">
        <v>329</v>
      </c>
      <c r="D1674" s="23" t="s">
        <v>329</v>
      </c>
      <c r="E1674" s="37"/>
      <c r="F1674" s="41">
        <v>4926</v>
      </c>
      <c r="G1674" s="11">
        <f t="shared" si="31"/>
        <v>132911810.94999999</v>
      </c>
    </row>
    <row r="1675" spans="1:7">
      <c r="A1675" s="17">
        <v>41037</v>
      </c>
      <c r="B1675" s="19" t="s">
        <v>501</v>
      </c>
      <c r="C1675" s="23">
        <v>1643</v>
      </c>
      <c r="D1675" s="23" t="s">
        <v>529</v>
      </c>
      <c r="E1675" s="37"/>
      <c r="F1675" s="41">
        <v>1231400</v>
      </c>
      <c r="G1675" s="11">
        <f t="shared" si="31"/>
        <v>131680410.94999999</v>
      </c>
    </row>
    <row r="1676" spans="1:7">
      <c r="A1676" s="17">
        <v>41037</v>
      </c>
      <c r="B1676" s="19" t="s">
        <v>229</v>
      </c>
      <c r="C1676" s="23" t="s">
        <v>329</v>
      </c>
      <c r="D1676" s="23" t="s">
        <v>329</v>
      </c>
      <c r="E1676" s="37"/>
      <c r="F1676" s="41">
        <v>536</v>
      </c>
      <c r="G1676" s="11">
        <f t="shared" si="31"/>
        <v>131679874.94999999</v>
      </c>
    </row>
    <row r="1677" spans="1:7">
      <c r="A1677" s="17">
        <v>41037</v>
      </c>
      <c r="B1677" s="19" t="s">
        <v>502</v>
      </c>
      <c r="C1677" s="23">
        <v>1644</v>
      </c>
      <c r="D1677" s="23" t="s">
        <v>530</v>
      </c>
      <c r="E1677" s="37"/>
      <c r="F1677" s="41">
        <v>100000</v>
      </c>
      <c r="G1677" s="11">
        <f t="shared" si="31"/>
        <v>131579874.94999999</v>
      </c>
    </row>
    <row r="1678" spans="1:7">
      <c r="A1678" s="17">
        <v>41037</v>
      </c>
      <c r="B1678" s="19" t="s">
        <v>229</v>
      </c>
      <c r="C1678" s="23" t="s">
        <v>329</v>
      </c>
      <c r="D1678" s="23" t="s">
        <v>329</v>
      </c>
      <c r="E1678" s="37"/>
      <c r="F1678" s="41">
        <v>134000</v>
      </c>
      <c r="G1678" s="11">
        <f t="shared" si="31"/>
        <v>131445874.94999999</v>
      </c>
    </row>
    <row r="1679" spans="1:7">
      <c r="A1679" s="17">
        <v>41037</v>
      </c>
      <c r="B1679" s="19" t="s">
        <v>503</v>
      </c>
      <c r="C1679" s="23">
        <v>1645</v>
      </c>
      <c r="D1679" s="23" t="s">
        <v>531</v>
      </c>
      <c r="E1679" s="37"/>
      <c r="F1679" s="41">
        <v>2130777</v>
      </c>
      <c r="G1679" s="11">
        <f t="shared" si="31"/>
        <v>129315097.94999999</v>
      </c>
    </row>
    <row r="1680" spans="1:7">
      <c r="A1680" s="17">
        <v>41037</v>
      </c>
      <c r="B1680" s="19" t="s">
        <v>229</v>
      </c>
      <c r="C1680" s="23" t="s">
        <v>329</v>
      </c>
      <c r="D1680" s="23" t="s">
        <v>329</v>
      </c>
      <c r="E1680" s="37"/>
      <c r="F1680" s="41">
        <v>86</v>
      </c>
      <c r="G1680" s="11">
        <f t="shared" si="31"/>
        <v>129315011.94999999</v>
      </c>
    </row>
    <row r="1681" spans="1:7">
      <c r="A1681" s="17">
        <v>41037</v>
      </c>
      <c r="B1681" s="19" t="s">
        <v>225</v>
      </c>
      <c r="C1681" s="23">
        <v>1646</v>
      </c>
      <c r="D1681" s="23" t="s">
        <v>532</v>
      </c>
      <c r="E1681" s="37"/>
      <c r="F1681" s="41">
        <v>7944481</v>
      </c>
      <c r="G1681" s="11">
        <f t="shared" si="31"/>
        <v>121370530.94999999</v>
      </c>
    </row>
    <row r="1682" spans="1:7">
      <c r="A1682" s="17">
        <v>41037</v>
      </c>
      <c r="B1682" s="19" t="s">
        <v>229</v>
      </c>
      <c r="C1682" s="23" t="s">
        <v>329</v>
      </c>
      <c r="D1682" s="23" t="s">
        <v>329</v>
      </c>
      <c r="E1682" s="37"/>
      <c r="F1682" s="41">
        <v>21440</v>
      </c>
      <c r="G1682" s="11">
        <f t="shared" si="31"/>
        <v>121349090.94999999</v>
      </c>
    </row>
    <row r="1683" spans="1:7">
      <c r="A1683" s="17">
        <v>41037</v>
      </c>
      <c r="B1683" s="19" t="s">
        <v>338</v>
      </c>
      <c r="C1683" s="23">
        <v>1647</v>
      </c>
      <c r="D1683" s="23" t="s">
        <v>533</v>
      </c>
      <c r="E1683" s="37"/>
      <c r="F1683" s="41">
        <v>1130000</v>
      </c>
      <c r="G1683" s="11">
        <f t="shared" si="31"/>
        <v>120219090.94999999</v>
      </c>
    </row>
    <row r="1684" spans="1:7">
      <c r="A1684" s="17"/>
      <c r="B1684" s="12" t="s">
        <v>182</v>
      </c>
      <c r="C1684" s="23"/>
      <c r="D1684" s="23"/>
      <c r="E1684" s="36">
        <f>SUM(E1646:E1683)</f>
        <v>188800000</v>
      </c>
      <c r="F1684" s="36">
        <f>SUM(F1646:F1683)</f>
        <v>68604823</v>
      </c>
      <c r="G1684" s="9">
        <f>G1646+E1684-F1684</f>
        <v>120219090.94999999</v>
      </c>
    </row>
    <row r="1685" spans="1:7" ht="18.75">
      <c r="A1685" s="126" t="s">
        <v>0</v>
      </c>
      <c r="B1685" s="126"/>
      <c r="C1685" s="126"/>
      <c r="D1685" s="126"/>
      <c r="E1685" s="126"/>
      <c r="F1685" s="126"/>
      <c r="G1685" s="126"/>
    </row>
    <row r="1686" spans="1:7" ht="15.75">
      <c r="A1686" s="127" t="s">
        <v>1</v>
      </c>
      <c r="B1686" s="127"/>
      <c r="C1686" s="127"/>
      <c r="D1686" s="127"/>
      <c r="E1686" s="127"/>
      <c r="F1686" s="127"/>
      <c r="G1686" s="127"/>
    </row>
    <row r="1687" spans="1:7" ht="15.75">
      <c r="A1687" s="127" t="s">
        <v>2</v>
      </c>
      <c r="B1687" s="127"/>
      <c r="C1687" s="127"/>
      <c r="D1687" s="127"/>
      <c r="E1687" s="127"/>
      <c r="F1687" s="127"/>
      <c r="G1687" s="127"/>
    </row>
    <row r="1688" spans="1:7" ht="15.75">
      <c r="A1688" s="127" t="s">
        <v>3</v>
      </c>
      <c r="B1688" s="127"/>
      <c r="C1688" s="127"/>
      <c r="D1688" s="127"/>
      <c r="E1688" s="127"/>
      <c r="F1688" s="127"/>
      <c r="G1688" s="127"/>
    </row>
    <row r="1689" spans="1:7" ht="15.75">
      <c r="A1689" s="128">
        <v>41030</v>
      </c>
      <c r="B1689" s="127"/>
      <c r="C1689" s="127"/>
      <c r="D1689" s="127"/>
      <c r="E1689" s="127"/>
      <c r="F1689" s="127"/>
      <c r="G1689" s="127"/>
    </row>
    <row r="1690" spans="1:7" ht="15.75">
      <c r="A1690" s="128" t="s">
        <v>566</v>
      </c>
      <c r="B1690" s="127"/>
      <c r="C1690" s="127"/>
      <c r="D1690" s="127"/>
      <c r="E1690" s="127"/>
      <c r="F1690" s="127"/>
      <c r="G1690" s="127"/>
    </row>
    <row r="1691" spans="1:7" ht="15.75">
      <c r="A1691" s="4" t="s">
        <v>4</v>
      </c>
      <c r="B1691" s="5" t="s">
        <v>5</v>
      </c>
      <c r="C1691" s="5" t="s">
        <v>183</v>
      </c>
      <c r="D1691" s="5" t="s">
        <v>184</v>
      </c>
      <c r="E1691" s="5" t="s">
        <v>6</v>
      </c>
      <c r="F1691" s="5" t="s">
        <v>7</v>
      </c>
      <c r="G1691" s="5" t="s">
        <v>8</v>
      </c>
    </row>
    <row r="1692" spans="1:7">
      <c r="A1692" s="33"/>
      <c r="B1692" s="34" t="s">
        <v>181</v>
      </c>
      <c r="C1692" s="28"/>
      <c r="D1692" s="28"/>
      <c r="E1692" s="37">
        <f>E1684</f>
        <v>188800000</v>
      </c>
      <c r="F1692" s="36">
        <f>F1684</f>
        <v>68604823</v>
      </c>
      <c r="G1692" s="9">
        <f>G1684</f>
        <v>120219090.94999999</v>
      </c>
    </row>
    <row r="1693" spans="1:7">
      <c r="A1693" s="17">
        <v>41037</v>
      </c>
      <c r="B1693" s="19" t="s">
        <v>229</v>
      </c>
      <c r="C1693" s="23" t="s">
        <v>329</v>
      </c>
      <c r="D1693" s="23" t="s">
        <v>329</v>
      </c>
      <c r="E1693" s="37"/>
      <c r="F1693" s="41">
        <v>10132</v>
      </c>
      <c r="G1693" s="11">
        <f>G1692+E1693-F1693</f>
        <v>120208958.94999999</v>
      </c>
    </row>
    <row r="1694" spans="1:7">
      <c r="A1694" s="17">
        <v>41037</v>
      </c>
      <c r="B1694" s="19" t="s">
        <v>504</v>
      </c>
      <c r="C1694" s="23">
        <v>1648</v>
      </c>
      <c r="D1694" s="23" t="s">
        <v>534</v>
      </c>
      <c r="E1694" s="37"/>
      <c r="F1694" s="41">
        <v>1814200</v>
      </c>
      <c r="G1694" s="11">
        <f t="shared" ref="G1694:G1729" si="32">G1693+E1694-F1694</f>
        <v>118394758.94999999</v>
      </c>
    </row>
    <row r="1695" spans="1:7">
      <c r="A1695" s="17">
        <v>41037</v>
      </c>
      <c r="B1695" s="19" t="s">
        <v>229</v>
      </c>
      <c r="C1695" s="23" t="s">
        <v>329</v>
      </c>
      <c r="D1695" s="23" t="s">
        <v>329</v>
      </c>
      <c r="E1695" s="37"/>
      <c r="F1695" s="41">
        <v>8523</v>
      </c>
      <c r="G1695" s="11">
        <f t="shared" si="32"/>
        <v>118386235.94999999</v>
      </c>
    </row>
    <row r="1696" spans="1:7">
      <c r="A1696" s="17">
        <v>41037</v>
      </c>
      <c r="B1696" s="19" t="s">
        <v>505</v>
      </c>
      <c r="C1696" s="23">
        <v>1649</v>
      </c>
      <c r="D1696" s="23" t="s">
        <v>535</v>
      </c>
      <c r="E1696" s="37"/>
      <c r="F1696" s="41">
        <v>2533029</v>
      </c>
      <c r="G1696" s="11">
        <f t="shared" si="32"/>
        <v>115853206.94999999</v>
      </c>
    </row>
    <row r="1697" spans="1:7">
      <c r="A1697" s="17">
        <v>41037</v>
      </c>
      <c r="B1697" s="19" t="s">
        <v>229</v>
      </c>
      <c r="C1697" s="23" t="s">
        <v>329</v>
      </c>
      <c r="D1697" s="23" t="s">
        <v>329</v>
      </c>
      <c r="E1697" s="37"/>
      <c r="F1697" s="41">
        <v>4520</v>
      </c>
      <c r="G1697" s="11">
        <f t="shared" si="32"/>
        <v>115848686.94999999</v>
      </c>
    </row>
    <row r="1698" spans="1:7">
      <c r="A1698" s="17">
        <v>41038</v>
      </c>
      <c r="B1698" s="19" t="s">
        <v>289</v>
      </c>
      <c r="C1698" s="23">
        <v>1650</v>
      </c>
      <c r="D1698" s="23" t="s">
        <v>536</v>
      </c>
      <c r="E1698" s="37"/>
      <c r="F1698" s="41">
        <v>1610000</v>
      </c>
      <c r="G1698" s="11">
        <f t="shared" si="32"/>
        <v>114238686.94999999</v>
      </c>
    </row>
    <row r="1699" spans="1:7">
      <c r="A1699" s="17">
        <v>41038</v>
      </c>
      <c r="B1699" s="19" t="s">
        <v>229</v>
      </c>
      <c r="C1699" s="23" t="s">
        <v>329</v>
      </c>
      <c r="D1699" s="23" t="s">
        <v>329</v>
      </c>
      <c r="E1699" s="37"/>
      <c r="F1699" s="41">
        <v>7257</v>
      </c>
      <c r="G1699" s="11">
        <f t="shared" si="32"/>
        <v>114231429.94999999</v>
      </c>
    </row>
    <row r="1700" spans="1:7">
      <c r="A1700" s="17">
        <v>41038</v>
      </c>
      <c r="B1700" s="19" t="s">
        <v>506</v>
      </c>
      <c r="C1700" s="23">
        <v>1651</v>
      </c>
      <c r="D1700" s="23" t="s">
        <v>537</v>
      </c>
      <c r="E1700" s="37"/>
      <c r="F1700" s="41">
        <v>1980000</v>
      </c>
      <c r="G1700" s="11">
        <f t="shared" si="32"/>
        <v>112251429.94999999</v>
      </c>
    </row>
    <row r="1701" spans="1:7">
      <c r="A1701" s="17">
        <v>41038</v>
      </c>
      <c r="B1701" s="19" t="s">
        <v>229</v>
      </c>
      <c r="C1701" s="23" t="s">
        <v>329</v>
      </c>
      <c r="D1701" s="23" t="s">
        <v>329</v>
      </c>
      <c r="E1701" s="37"/>
      <c r="F1701" s="41">
        <v>6440</v>
      </c>
      <c r="G1701" s="11">
        <f t="shared" si="32"/>
        <v>112244989.94999999</v>
      </c>
    </row>
    <row r="1702" spans="1:7">
      <c r="A1702" s="17">
        <v>41039</v>
      </c>
      <c r="B1702" s="19" t="s">
        <v>378</v>
      </c>
      <c r="C1702" s="23">
        <v>1652</v>
      </c>
      <c r="D1702" s="23" t="s">
        <v>538</v>
      </c>
      <c r="E1702" s="37"/>
      <c r="F1702" s="41">
        <v>600000</v>
      </c>
      <c r="G1702" s="11">
        <f t="shared" si="32"/>
        <v>111644989.94999999</v>
      </c>
    </row>
    <row r="1703" spans="1:7">
      <c r="A1703" s="17">
        <v>41039</v>
      </c>
      <c r="B1703" s="19" t="s">
        <v>229</v>
      </c>
      <c r="C1703" s="23" t="s">
        <v>329</v>
      </c>
      <c r="D1703" s="23" t="s">
        <v>329</v>
      </c>
      <c r="E1703" s="37"/>
      <c r="F1703" s="41">
        <v>31778</v>
      </c>
      <c r="G1703" s="11">
        <f t="shared" si="32"/>
        <v>111613211.94999999</v>
      </c>
    </row>
    <row r="1704" spans="1:7">
      <c r="A1704" s="17">
        <v>41039</v>
      </c>
      <c r="B1704" s="19" t="s">
        <v>507</v>
      </c>
      <c r="C1704" s="23">
        <v>1653</v>
      </c>
      <c r="D1704" s="23" t="s">
        <v>539</v>
      </c>
      <c r="E1704" s="37"/>
      <c r="F1704" s="41">
        <v>360000</v>
      </c>
      <c r="G1704" s="11">
        <f t="shared" si="32"/>
        <v>111253211.94999999</v>
      </c>
    </row>
    <row r="1705" spans="1:7">
      <c r="A1705" s="17">
        <v>41039</v>
      </c>
      <c r="B1705" s="19" t="s">
        <v>229</v>
      </c>
      <c r="C1705" s="23" t="s">
        <v>329</v>
      </c>
      <c r="D1705" s="23" t="s">
        <v>329</v>
      </c>
      <c r="E1705" s="37"/>
      <c r="F1705" s="41">
        <v>7920</v>
      </c>
      <c r="G1705" s="11">
        <f t="shared" si="32"/>
        <v>111245291.94999999</v>
      </c>
    </row>
    <row r="1706" spans="1:7">
      <c r="A1706" s="17">
        <v>41039</v>
      </c>
      <c r="B1706" s="19" t="s">
        <v>479</v>
      </c>
      <c r="C1706" s="23">
        <v>1654</v>
      </c>
      <c r="D1706" s="23" t="s">
        <v>540</v>
      </c>
      <c r="E1706" s="37"/>
      <c r="F1706" s="41">
        <v>230000</v>
      </c>
      <c r="G1706" s="11">
        <f t="shared" si="32"/>
        <v>111015291.94999999</v>
      </c>
    </row>
    <row r="1707" spans="1:7">
      <c r="A1707" s="17">
        <v>41039</v>
      </c>
      <c r="B1707" s="19" t="s">
        <v>229</v>
      </c>
      <c r="C1707" s="23" t="s">
        <v>329</v>
      </c>
      <c r="D1707" s="23" t="s">
        <v>329</v>
      </c>
      <c r="E1707" s="37"/>
      <c r="F1707" s="41">
        <v>1440</v>
      </c>
      <c r="G1707" s="11">
        <f t="shared" si="32"/>
        <v>111013851.94999999</v>
      </c>
    </row>
    <row r="1708" spans="1:7">
      <c r="A1708" s="17">
        <v>41039</v>
      </c>
      <c r="B1708" s="19" t="s">
        <v>378</v>
      </c>
      <c r="C1708" s="23">
        <v>1655</v>
      </c>
      <c r="D1708" s="23" t="s">
        <v>541</v>
      </c>
      <c r="E1708" s="37"/>
      <c r="F1708" s="41">
        <v>683000</v>
      </c>
      <c r="G1708" s="11">
        <f t="shared" si="32"/>
        <v>110330851.94999999</v>
      </c>
    </row>
    <row r="1709" spans="1:7">
      <c r="A1709" s="17">
        <v>41039</v>
      </c>
      <c r="B1709" s="19" t="s">
        <v>229</v>
      </c>
      <c r="C1709" s="23" t="s">
        <v>329</v>
      </c>
      <c r="D1709" s="23" t="s">
        <v>329</v>
      </c>
      <c r="E1709" s="37"/>
      <c r="F1709" s="41">
        <v>2400</v>
      </c>
      <c r="G1709" s="11">
        <f t="shared" si="32"/>
        <v>110328451.94999999</v>
      </c>
    </row>
    <row r="1710" spans="1:7">
      <c r="A1710" s="17">
        <v>41039</v>
      </c>
      <c r="B1710" s="19" t="s">
        <v>337</v>
      </c>
      <c r="C1710" s="23">
        <v>1656</v>
      </c>
      <c r="D1710" s="23" t="s">
        <v>542</v>
      </c>
      <c r="E1710" s="37"/>
      <c r="F1710" s="41">
        <v>958245</v>
      </c>
      <c r="G1710" s="11">
        <f t="shared" si="32"/>
        <v>109370206.94999999</v>
      </c>
    </row>
    <row r="1711" spans="1:7">
      <c r="A1711" s="17">
        <v>41039</v>
      </c>
      <c r="B1711" s="19" t="s">
        <v>229</v>
      </c>
      <c r="C1711" s="23" t="s">
        <v>329</v>
      </c>
      <c r="D1711" s="23" t="s">
        <v>329</v>
      </c>
      <c r="E1711" s="37"/>
      <c r="F1711" s="41">
        <v>400</v>
      </c>
      <c r="G1711" s="11">
        <f t="shared" si="32"/>
        <v>109369806.94999999</v>
      </c>
    </row>
    <row r="1712" spans="1:7">
      <c r="A1712" s="17">
        <v>41039</v>
      </c>
      <c r="B1712" s="19" t="s">
        <v>285</v>
      </c>
      <c r="C1712" s="23">
        <v>1657</v>
      </c>
      <c r="D1712" s="23" t="s">
        <v>543</v>
      </c>
      <c r="E1712" s="37"/>
      <c r="F1712" s="41">
        <v>454400</v>
      </c>
      <c r="G1712" s="11">
        <f t="shared" si="32"/>
        <v>108915406.94999999</v>
      </c>
    </row>
    <row r="1713" spans="1:7">
      <c r="A1713" s="17">
        <v>41039</v>
      </c>
      <c r="B1713" s="19" t="s">
        <v>229</v>
      </c>
      <c r="C1713" s="23" t="s">
        <v>329</v>
      </c>
      <c r="D1713" s="23" t="s">
        <v>329</v>
      </c>
      <c r="E1713" s="37"/>
      <c r="F1713" s="41">
        <v>920</v>
      </c>
      <c r="G1713" s="11">
        <f t="shared" si="32"/>
        <v>108914486.94999999</v>
      </c>
    </row>
    <row r="1714" spans="1:7">
      <c r="A1714" s="17">
        <v>41045</v>
      </c>
      <c r="B1714" s="19" t="s">
        <v>508</v>
      </c>
      <c r="C1714" s="23">
        <v>1658</v>
      </c>
      <c r="D1714" s="23" t="s">
        <v>544</v>
      </c>
      <c r="E1714" s="37"/>
      <c r="F1714" s="41">
        <v>160575</v>
      </c>
      <c r="G1714" s="11">
        <f t="shared" si="32"/>
        <v>108753911.94999999</v>
      </c>
    </row>
    <row r="1715" spans="1:7">
      <c r="A1715" s="17">
        <v>41039</v>
      </c>
      <c r="B1715" s="19" t="s">
        <v>229</v>
      </c>
      <c r="C1715" s="23" t="s">
        <v>329</v>
      </c>
      <c r="D1715" s="23" t="s">
        <v>329</v>
      </c>
      <c r="E1715" s="37"/>
      <c r="F1715" s="41">
        <v>2732</v>
      </c>
      <c r="G1715" s="11">
        <f t="shared" si="32"/>
        <v>108751179.94999999</v>
      </c>
    </row>
    <row r="1716" spans="1:7">
      <c r="A1716" s="17">
        <v>41045</v>
      </c>
      <c r="B1716" s="19" t="s">
        <v>509</v>
      </c>
      <c r="C1716" s="23">
        <v>1659</v>
      </c>
      <c r="D1716" s="23" t="s">
        <v>545</v>
      </c>
      <c r="E1716" s="37"/>
      <c r="F1716" s="41">
        <v>1151728</v>
      </c>
      <c r="G1716" s="11">
        <f t="shared" si="32"/>
        <v>107599451.94999999</v>
      </c>
    </row>
    <row r="1717" spans="1:7">
      <c r="A1717" s="17">
        <v>41045</v>
      </c>
      <c r="B1717" s="19" t="s">
        <v>229</v>
      </c>
      <c r="C1717" s="23" t="s">
        <v>329</v>
      </c>
      <c r="D1717" s="23" t="s">
        <v>329</v>
      </c>
      <c r="E1717" s="37"/>
      <c r="F1717" s="41">
        <v>3833</v>
      </c>
      <c r="G1717" s="11">
        <f t="shared" si="32"/>
        <v>107595618.94999999</v>
      </c>
    </row>
    <row r="1718" spans="1:7">
      <c r="A1718" s="17">
        <v>41045</v>
      </c>
      <c r="B1718" s="19" t="s">
        <v>461</v>
      </c>
      <c r="C1718" s="23">
        <v>1660</v>
      </c>
      <c r="D1718" s="23" t="s">
        <v>546</v>
      </c>
      <c r="E1718" s="37"/>
      <c r="F1718" s="41">
        <v>455013</v>
      </c>
      <c r="G1718" s="11">
        <f t="shared" si="32"/>
        <v>107140605.94999999</v>
      </c>
    </row>
    <row r="1719" spans="1:7">
      <c r="A1719" s="17">
        <v>41045</v>
      </c>
      <c r="B1719" s="19" t="s">
        <v>229</v>
      </c>
      <c r="C1719" s="23" t="s">
        <v>329</v>
      </c>
      <c r="D1719" s="23" t="s">
        <v>329</v>
      </c>
      <c r="E1719" s="37"/>
      <c r="F1719" s="41">
        <v>1818</v>
      </c>
      <c r="G1719" s="11">
        <f t="shared" si="32"/>
        <v>107138787.94999999</v>
      </c>
    </row>
    <row r="1720" spans="1:7">
      <c r="A1720" s="17">
        <v>41045</v>
      </c>
      <c r="B1720" s="19" t="s">
        <v>510</v>
      </c>
      <c r="C1720" s="23">
        <v>1661</v>
      </c>
      <c r="D1720" s="23" t="s">
        <v>547</v>
      </c>
      <c r="E1720" s="37"/>
      <c r="F1720" s="41">
        <v>450000</v>
      </c>
      <c r="G1720" s="11">
        <f t="shared" si="32"/>
        <v>106688787.94999999</v>
      </c>
    </row>
    <row r="1721" spans="1:7">
      <c r="A1721" s="17">
        <v>41045</v>
      </c>
      <c r="B1721" s="19" t="s">
        <v>229</v>
      </c>
      <c r="C1721" s="23" t="s">
        <v>329</v>
      </c>
      <c r="D1721" s="23" t="s">
        <v>329</v>
      </c>
      <c r="E1721" s="37"/>
      <c r="F1721" s="41">
        <v>4607</v>
      </c>
      <c r="G1721" s="11">
        <f t="shared" si="32"/>
        <v>106684180.94999999</v>
      </c>
    </row>
    <row r="1722" spans="1:7">
      <c r="A1722" s="17">
        <v>41046</v>
      </c>
      <c r="B1722" s="19" t="s">
        <v>290</v>
      </c>
      <c r="C1722" s="23">
        <v>1662</v>
      </c>
      <c r="D1722" s="23" t="s">
        <v>548</v>
      </c>
      <c r="E1722" s="37"/>
      <c r="F1722" s="41">
        <v>3039750</v>
      </c>
      <c r="G1722" s="11">
        <f t="shared" si="32"/>
        <v>103644430.94999999</v>
      </c>
    </row>
    <row r="1723" spans="1:7">
      <c r="A1723" s="17">
        <v>41046</v>
      </c>
      <c r="B1723" s="19" t="s">
        <v>229</v>
      </c>
      <c r="C1723" s="23" t="s">
        <v>329</v>
      </c>
      <c r="D1723" s="23" t="s">
        <v>329</v>
      </c>
      <c r="E1723" s="37"/>
      <c r="F1723" s="41">
        <v>642</v>
      </c>
      <c r="G1723" s="11">
        <f t="shared" si="32"/>
        <v>103643788.94999999</v>
      </c>
    </row>
    <row r="1724" spans="1:7">
      <c r="A1724" s="17">
        <v>41046</v>
      </c>
      <c r="B1724" s="19" t="s">
        <v>215</v>
      </c>
      <c r="C1724" s="23">
        <v>1663</v>
      </c>
      <c r="D1724" s="23" t="s">
        <v>549</v>
      </c>
      <c r="E1724" s="37"/>
      <c r="F1724" s="41">
        <v>310000</v>
      </c>
      <c r="G1724" s="11">
        <f t="shared" si="32"/>
        <v>103333788.94999999</v>
      </c>
    </row>
    <row r="1725" spans="1:7">
      <c r="A1725" s="17">
        <v>41046</v>
      </c>
      <c r="B1725" s="19" t="s">
        <v>229</v>
      </c>
      <c r="C1725" s="23" t="s">
        <v>329</v>
      </c>
      <c r="D1725" s="23" t="s">
        <v>329</v>
      </c>
      <c r="E1725" s="37"/>
      <c r="F1725" s="41">
        <v>1820</v>
      </c>
      <c r="G1725" s="11">
        <f t="shared" si="32"/>
        <v>103331968.94999999</v>
      </c>
    </row>
    <row r="1726" spans="1:7">
      <c r="A1726" s="17">
        <v>41046</v>
      </c>
      <c r="B1726" s="19" t="s">
        <v>219</v>
      </c>
      <c r="C1726" s="23">
        <v>1664</v>
      </c>
      <c r="D1726" s="23" t="s">
        <v>550</v>
      </c>
      <c r="E1726" s="37"/>
      <c r="F1726" s="41">
        <v>399000</v>
      </c>
      <c r="G1726" s="11">
        <f t="shared" si="32"/>
        <v>102932968.94999999</v>
      </c>
    </row>
    <row r="1727" spans="1:7">
      <c r="A1727" s="17">
        <v>41046</v>
      </c>
      <c r="B1727" s="19" t="s">
        <v>229</v>
      </c>
      <c r="C1727" s="23" t="s">
        <v>329</v>
      </c>
      <c r="D1727" s="23" t="s">
        <v>329</v>
      </c>
      <c r="E1727" s="37"/>
      <c r="F1727" s="41">
        <v>1800</v>
      </c>
      <c r="G1727" s="11">
        <f t="shared" si="32"/>
        <v>102931168.94999999</v>
      </c>
    </row>
    <row r="1728" spans="1:7">
      <c r="A1728" s="17">
        <v>41046</v>
      </c>
      <c r="B1728" s="19" t="s">
        <v>288</v>
      </c>
      <c r="C1728" s="23">
        <v>1665</v>
      </c>
      <c r="D1728" s="23" t="s">
        <v>551</v>
      </c>
      <c r="E1728" s="37"/>
      <c r="F1728" s="41">
        <v>2000000</v>
      </c>
      <c r="G1728" s="11">
        <f t="shared" si="32"/>
        <v>100931168.94999999</v>
      </c>
    </row>
    <row r="1729" spans="1:9">
      <c r="A1729" s="17">
        <v>41046</v>
      </c>
      <c r="B1729" s="19" t="s">
        <v>229</v>
      </c>
      <c r="C1729" s="23" t="s">
        <v>329</v>
      </c>
      <c r="D1729" s="23" t="s">
        <v>329</v>
      </c>
      <c r="E1729" s="37"/>
      <c r="F1729" s="41">
        <v>1240</v>
      </c>
      <c r="G1729" s="11">
        <f t="shared" si="32"/>
        <v>100929928.94999999</v>
      </c>
    </row>
    <row r="1730" spans="1:9">
      <c r="A1730" s="17"/>
      <c r="B1730" s="12" t="s">
        <v>182</v>
      </c>
      <c r="C1730" s="23"/>
      <c r="D1730" s="23"/>
      <c r="E1730" s="36">
        <f>SUM(E1692:E1729)</f>
        <v>188800000</v>
      </c>
      <c r="F1730" s="36">
        <f>SUM(F1692:F1729)</f>
        <v>87893985</v>
      </c>
      <c r="G1730" s="9">
        <f>G1646+E1730-F1730</f>
        <v>100929928.94999999</v>
      </c>
      <c r="I1730" s="13">
        <f>G1730-G1729</f>
        <v>0</v>
      </c>
    </row>
    <row r="1731" spans="1:9" ht="18.75">
      <c r="A1731" s="126" t="s">
        <v>0</v>
      </c>
      <c r="B1731" s="126"/>
      <c r="C1731" s="126"/>
      <c r="D1731" s="126"/>
      <c r="E1731" s="126"/>
      <c r="F1731" s="126"/>
      <c r="G1731" s="126"/>
    </row>
    <row r="1732" spans="1:9" ht="15.75">
      <c r="A1732" s="127" t="s">
        <v>1</v>
      </c>
      <c r="B1732" s="127"/>
      <c r="C1732" s="127"/>
      <c r="D1732" s="127"/>
      <c r="E1732" s="127"/>
      <c r="F1732" s="127"/>
      <c r="G1732" s="127"/>
    </row>
    <row r="1733" spans="1:9" ht="15.75">
      <c r="A1733" s="127" t="s">
        <v>2</v>
      </c>
      <c r="B1733" s="127"/>
      <c r="C1733" s="127"/>
      <c r="D1733" s="127"/>
      <c r="E1733" s="127"/>
      <c r="F1733" s="127"/>
      <c r="G1733" s="127"/>
    </row>
    <row r="1734" spans="1:9" ht="15.75">
      <c r="A1734" s="127" t="s">
        <v>3</v>
      </c>
      <c r="B1734" s="127"/>
      <c r="C1734" s="127"/>
      <c r="D1734" s="127"/>
      <c r="E1734" s="127"/>
      <c r="F1734" s="127"/>
      <c r="G1734" s="127"/>
    </row>
    <row r="1735" spans="1:9" ht="15.75">
      <c r="A1735" s="128">
        <v>41030</v>
      </c>
      <c r="B1735" s="127"/>
      <c r="C1735" s="127"/>
      <c r="D1735" s="127"/>
      <c r="E1735" s="127"/>
      <c r="F1735" s="127"/>
      <c r="G1735" s="127"/>
    </row>
    <row r="1736" spans="1:9" ht="15.75">
      <c r="A1736" s="128" t="s">
        <v>568</v>
      </c>
      <c r="B1736" s="127"/>
      <c r="C1736" s="127"/>
      <c r="D1736" s="127"/>
      <c r="E1736" s="127"/>
      <c r="F1736" s="127"/>
      <c r="G1736" s="127"/>
    </row>
    <row r="1737" spans="1:9" ht="15.75">
      <c r="A1737" s="4" t="s">
        <v>4</v>
      </c>
      <c r="B1737" s="5" t="s">
        <v>5</v>
      </c>
      <c r="C1737" s="5" t="s">
        <v>183</v>
      </c>
      <c r="D1737" s="5" t="s">
        <v>184</v>
      </c>
      <c r="E1737" s="5" t="s">
        <v>6</v>
      </c>
      <c r="F1737" s="5" t="s">
        <v>7</v>
      </c>
      <c r="G1737" s="5" t="s">
        <v>8</v>
      </c>
    </row>
    <row r="1738" spans="1:9">
      <c r="A1738" s="33"/>
      <c r="B1738" s="34" t="s">
        <v>181</v>
      </c>
      <c r="C1738" s="28"/>
      <c r="D1738" s="28"/>
      <c r="E1738" s="36">
        <f>E1730</f>
        <v>188800000</v>
      </c>
      <c r="F1738" s="36">
        <f>F1730</f>
        <v>87893985</v>
      </c>
      <c r="G1738" s="9">
        <f>G1730</f>
        <v>100929928.94999999</v>
      </c>
    </row>
    <row r="1739" spans="1:9">
      <c r="A1739" s="17">
        <v>41047</v>
      </c>
      <c r="B1739" s="19" t="s">
        <v>511</v>
      </c>
      <c r="C1739" s="23">
        <v>1666</v>
      </c>
      <c r="D1739" s="23" t="s">
        <v>552</v>
      </c>
      <c r="E1739" s="37"/>
      <c r="F1739" s="41">
        <v>3254652.5</v>
      </c>
      <c r="G1739" s="11">
        <f>G1738+E1739-F1739</f>
        <v>97675276.449999988</v>
      </c>
    </row>
    <row r="1740" spans="1:9">
      <c r="A1740" s="17">
        <v>41047</v>
      </c>
      <c r="B1740" s="19" t="s">
        <v>229</v>
      </c>
      <c r="C1740" s="23" t="s">
        <v>329</v>
      </c>
      <c r="D1740" s="23" t="s">
        <v>329</v>
      </c>
      <c r="E1740" s="37"/>
      <c r="F1740" s="41">
        <v>1596</v>
      </c>
      <c r="G1740" s="11">
        <f t="shared" ref="G1740:G1770" si="33">G1739+E1740-F1740</f>
        <v>97673680.449999988</v>
      </c>
    </row>
    <row r="1741" spans="1:9">
      <c r="A1741" s="17">
        <v>41052</v>
      </c>
      <c r="B1741" s="19" t="s">
        <v>187</v>
      </c>
      <c r="C1741" s="23">
        <v>1667</v>
      </c>
      <c r="D1741" s="23" t="s">
        <v>553</v>
      </c>
      <c r="E1741" s="37"/>
      <c r="F1741" s="41">
        <v>388920</v>
      </c>
      <c r="G1741" s="11">
        <f t="shared" si="33"/>
        <v>97284760.449999988</v>
      </c>
    </row>
    <row r="1742" spans="1:9">
      <c r="A1742" s="17">
        <v>41052</v>
      </c>
      <c r="B1742" s="19" t="s">
        <v>229</v>
      </c>
      <c r="C1742" s="23" t="s">
        <v>329</v>
      </c>
      <c r="D1742" s="23" t="s">
        <v>329</v>
      </c>
      <c r="E1742" s="37"/>
      <c r="F1742" s="41">
        <v>12159</v>
      </c>
      <c r="G1742" s="11">
        <f t="shared" si="33"/>
        <v>97272601.449999988</v>
      </c>
    </row>
    <row r="1743" spans="1:9">
      <c r="A1743" s="17">
        <v>41052</v>
      </c>
      <c r="B1743" s="19" t="s">
        <v>193</v>
      </c>
      <c r="C1743" s="23">
        <v>1668</v>
      </c>
      <c r="D1743" s="23" t="s">
        <v>554</v>
      </c>
      <c r="E1743" s="37"/>
      <c r="F1743" s="41">
        <v>3400000</v>
      </c>
      <c r="G1743" s="11">
        <f t="shared" si="33"/>
        <v>93872601.449999988</v>
      </c>
    </row>
    <row r="1744" spans="1:9">
      <c r="A1744" s="17">
        <v>41052</v>
      </c>
      <c r="B1744" s="19" t="s">
        <v>229</v>
      </c>
      <c r="C1744" s="23" t="s">
        <v>329</v>
      </c>
      <c r="D1744" s="23" t="s">
        <v>329</v>
      </c>
      <c r="E1744" s="37"/>
      <c r="F1744" s="41">
        <v>8000</v>
      </c>
      <c r="G1744" s="11">
        <f t="shared" si="33"/>
        <v>93864601.449999988</v>
      </c>
    </row>
    <row r="1745" spans="1:7">
      <c r="A1745" s="17">
        <v>41052</v>
      </c>
      <c r="B1745" s="19" t="s">
        <v>504</v>
      </c>
      <c r="C1745" s="23">
        <v>1669</v>
      </c>
      <c r="D1745" s="23" t="s">
        <v>555</v>
      </c>
      <c r="E1745" s="37"/>
      <c r="F1745" s="41">
        <v>1999480</v>
      </c>
      <c r="G1745" s="11">
        <f t="shared" si="33"/>
        <v>91865121.449999988</v>
      </c>
    </row>
    <row r="1746" spans="1:7">
      <c r="A1746" s="17">
        <v>41052</v>
      </c>
      <c r="B1746" s="19" t="s">
        <v>229</v>
      </c>
      <c r="C1746" s="23" t="s">
        <v>329</v>
      </c>
      <c r="D1746" s="23" t="s">
        <v>329</v>
      </c>
      <c r="E1746" s="37"/>
      <c r="F1746" s="41">
        <v>13600</v>
      </c>
      <c r="G1746" s="11">
        <f t="shared" si="33"/>
        <v>91851521.449999988</v>
      </c>
    </row>
    <row r="1747" spans="1:7">
      <c r="A1747" s="17">
        <v>41052</v>
      </c>
      <c r="B1747" s="19" t="s">
        <v>219</v>
      </c>
      <c r="C1747" s="23">
        <v>1670</v>
      </c>
      <c r="D1747" s="23" t="s">
        <v>556</v>
      </c>
      <c r="E1747" s="37"/>
      <c r="F1747" s="41">
        <v>406000</v>
      </c>
      <c r="G1747" s="11">
        <f t="shared" si="33"/>
        <v>91445521.449999988</v>
      </c>
    </row>
    <row r="1748" spans="1:7">
      <c r="A1748" s="17">
        <v>41052</v>
      </c>
      <c r="B1748" s="19" t="s">
        <v>229</v>
      </c>
      <c r="C1748" s="23" t="s">
        <v>329</v>
      </c>
      <c r="D1748" s="23" t="s">
        <v>329</v>
      </c>
      <c r="E1748" s="37"/>
      <c r="F1748" s="41">
        <v>1556</v>
      </c>
      <c r="G1748" s="11">
        <f t="shared" si="33"/>
        <v>91443965.449999988</v>
      </c>
    </row>
    <row r="1749" spans="1:7">
      <c r="A1749" s="17">
        <v>41052</v>
      </c>
      <c r="B1749" s="19" t="s">
        <v>512</v>
      </c>
      <c r="C1749" s="23">
        <v>1671</v>
      </c>
      <c r="D1749" s="23" t="s">
        <v>557</v>
      </c>
      <c r="E1749" s="37"/>
      <c r="F1749" s="41">
        <v>720000</v>
      </c>
      <c r="G1749" s="11">
        <f t="shared" si="33"/>
        <v>90723965.449999988</v>
      </c>
    </row>
    <row r="1750" spans="1:7">
      <c r="A1750" s="17">
        <v>41052</v>
      </c>
      <c r="B1750" s="19" t="s">
        <v>229</v>
      </c>
      <c r="C1750" s="23" t="s">
        <v>329</v>
      </c>
      <c r="D1750" s="23" t="s">
        <v>329</v>
      </c>
      <c r="E1750" s="37"/>
      <c r="F1750" s="41">
        <v>7998</v>
      </c>
      <c r="G1750" s="11">
        <f t="shared" si="33"/>
        <v>90715967.449999988</v>
      </c>
    </row>
    <row r="1751" spans="1:7">
      <c r="A1751" s="17">
        <v>41052</v>
      </c>
      <c r="B1751" s="19" t="s">
        <v>193</v>
      </c>
      <c r="C1751" s="23">
        <v>1672</v>
      </c>
      <c r="D1751" s="23" t="s">
        <v>558</v>
      </c>
      <c r="E1751" s="37"/>
      <c r="F1751" s="41">
        <v>1630850</v>
      </c>
      <c r="G1751" s="11">
        <f t="shared" si="33"/>
        <v>89085117.449999988</v>
      </c>
    </row>
    <row r="1752" spans="1:7">
      <c r="A1752" s="17">
        <v>41052</v>
      </c>
      <c r="B1752" s="19" t="s">
        <v>229</v>
      </c>
      <c r="C1752" s="23" t="s">
        <v>329</v>
      </c>
      <c r="D1752" s="23" t="s">
        <v>329</v>
      </c>
      <c r="E1752" s="37"/>
      <c r="F1752" s="41">
        <v>1624</v>
      </c>
      <c r="G1752" s="11">
        <f t="shared" si="33"/>
        <v>89083493.449999988</v>
      </c>
    </row>
    <row r="1753" spans="1:7">
      <c r="A1753" s="17">
        <v>41054</v>
      </c>
      <c r="B1753" s="19" t="s">
        <v>513</v>
      </c>
      <c r="C1753" s="23">
        <v>1673</v>
      </c>
      <c r="D1753" s="23" t="s">
        <v>559</v>
      </c>
      <c r="E1753" s="37"/>
      <c r="F1753" s="41">
        <v>2918160</v>
      </c>
      <c r="G1753" s="11">
        <f t="shared" si="33"/>
        <v>86165333.449999988</v>
      </c>
    </row>
    <row r="1754" spans="1:7">
      <c r="A1754" s="17">
        <v>41052</v>
      </c>
      <c r="B1754" s="19" t="s">
        <v>229</v>
      </c>
      <c r="C1754" s="23" t="s">
        <v>329</v>
      </c>
      <c r="D1754" s="23" t="s">
        <v>329</v>
      </c>
      <c r="E1754" s="37"/>
      <c r="F1754" s="41">
        <v>6523</v>
      </c>
      <c r="G1754" s="11">
        <f t="shared" si="33"/>
        <v>86158810.449999988</v>
      </c>
    </row>
    <row r="1755" spans="1:7">
      <c r="A1755" s="17">
        <v>41054</v>
      </c>
      <c r="B1755" s="19" t="s">
        <v>219</v>
      </c>
      <c r="C1755" s="23">
        <v>1674</v>
      </c>
      <c r="D1755" s="23" t="s">
        <v>560</v>
      </c>
      <c r="E1755" s="37"/>
      <c r="F1755" s="41">
        <v>1679040</v>
      </c>
      <c r="G1755" s="11">
        <f t="shared" si="33"/>
        <v>84479770.449999988</v>
      </c>
    </row>
    <row r="1756" spans="1:7">
      <c r="A1756" s="17">
        <v>41052</v>
      </c>
      <c r="B1756" s="19" t="s">
        <v>229</v>
      </c>
      <c r="C1756" s="23" t="s">
        <v>329</v>
      </c>
      <c r="D1756" s="23" t="s">
        <v>329</v>
      </c>
      <c r="E1756" s="37"/>
      <c r="F1756" s="41">
        <v>2880</v>
      </c>
      <c r="G1756" s="11">
        <f t="shared" si="33"/>
        <v>84476890.449999988</v>
      </c>
    </row>
    <row r="1757" spans="1:7">
      <c r="A1757" s="17">
        <v>41057</v>
      </c>
      <c r="B1757" s="19" t="s">
        <v>225</v>
      </c>
      <c r="C1757" s="23">
        <v>1675</v>
      </c>
      <c r="D1757" s="23" t="s">
        <v>561</v>
      </c>
      <c r="E1757" s="37"/>
      <c r="F1757" s="41">
        <v>7702370.8499999996</v>
      </c>
      <c r="G1757" s="11">
        <f t="shared" si="33"/>
        <v>76774519.599999994</v>
      </c>
    </row>
    <row r="1758" spans="1:7">
      <c r="A1758" s="17">
        <v>41052</v>
      </c>
      <c r="B1758" s="19" t="s">
        <v>229</v>
      </c>
      <c r="C1758" s="23" t="s">
        <v>329</v>
      </c>
      <c r="D1758" s="23" t="s">
        <v>329</v>
      </c>
      <c r="E1758" s="37"/>
      <c r="F1758" s="41">
        <v>6716</v>
      </c>
      <c r="G1758" s="11">
        <f t="shared" si="33"/>
        <v>76767803.599999994</v>
      </c>
    </row>
    <row r="1759" spans="1:7">
      <c r="A1759" s="17">
        <v>41057</v>
      </c>
      <c r="B1759" s="19" t="s">
        <v>514</v>
      </c>
      <c r="C1759" s="23">
        <v>1676</v>
      </c>
      <c r="D1759" s="23" t="s">
        <v>562</v>
      </c>
      <c r="E1759" s="37"/>
      <c r="F1759" s="41">
        <v>1485000</v>
      </c>
      <c r="G1759" s="11">
        <f t="shared" si="33"/>
        <v>75282803.599999994</v>
      </c>
    </row>
    <row r="1760" spans="1:7">
      <c r="A1760" s="17">
        <v>41052</v>
      </c>
      <c r="B1760" s="19" t="s">
        <v>229</v>
      </c>
      <c r="C1760" s="23" t="s">
        <v>329</v>
      </c>
      <c r="D1760" s="23" t="s">
        <v>329</v>
      </c>
      <c r="E1760" s="37"/>
      <c r="F1760" s="41">
        <v>11673</v>
      </c>
      <c r="G1760" s="11">
        <f t="shared" si="33"/>
        <v>75271130.599999994</v>
      </c>
    </row>
    <row r="1761" spans="1:7">
      <c r="A1761" s="17">
        <v>41057</v>
      </c>
      <c r="B1761" s="19" t="s">
        <v>510</v>
      </c>
      <c r="C1761" s="23">
        <v>1677</v>
      </c>
      <c r="D1761" s="23" t="s">
        <v>563</v>
      </c>
      <c r="E1761" s="37"/>
      <c r="F1761" s="41">
        <v>450000</v>
      </c>
      <c r="G1761" s="11">
        <f t="shared" si="33"/>
        <v>74821130.599999994</v>
      </c>
    </row>
    <row r="1762" spans="1:7">
      <c r="A1762" s="17">
        <v>41057</v>
      </c>
      <c r="B1762" s="19" t="s">
        <v>229</v>
      </c>
      <c r="C1762" s="23" t="s">
        <v>329</v>
      </c>
      <c r="D1762" s="23" t="s">
        <v>329</v>
      </c>
      <c r="E1762" s="37"/>
      <c r="F1762" s="41">
        <v>180</v>
      </c>
      <c r="G1762" s="11">
        <f t="shared" si="33"/>
        <v>74820950.599999994</v>
      </c>
    </row>
    <row r="1763" spans="1:7">
      <c r="A1763" s="17">
        <v>41060</v>
      </c>
      <c r="B1763" s="19" t="s">
        <v>515</v>
      </c>
      <c r="C1763" s="23">
        <v>1678</v>
      </c>
      <c r="D1763" s="23" t="s">
        <v>564</v>
      </c>
      <c r="E1763" s="37"/>
      <c r="F1763" s="41">
        <v>520000</v>
      </c>
      <c r="G1763" s="11">
        <f t="shared" si="33"/>
        <v>74300950.599999994</v>
      </c>
    </row>
    <row r="1764" spans="1:7">
      <c r="A1764" s="17">
        <v>41060</v>
      </c>
      <c r="B1764" s="19" t="s">
        <v>229</v>
      </c>
      <c r="C1764" s="23" t="s">
        <v>329</v>
      </c>
      <c r="D1764" s="23" t="s">
        <v>329</v>
      </c>
      <c r="E1764" s="37"/>
      <c r="F1764" s="41">
        <v>45000</v>
      </c>
      <c r="G1764" s="11">
        <f t="shared" si="33"/>
        <v>74255950.599999994</v>
      </c>
    </row>
    <row r="1765" spans="1:7">
      <c r="A1765" s="17">
        <v>41060</v>
      </c>
      <c r="B1765" s="19" t="s">
        <v>288</v>
      </c>
      <c r="C1765" s="23">
        <v>1679</v>
      </c>
      <c r="D1765" s="23" t="s">
        <v>565</v>
      </c>
      <c r="E1765" s="37"/>
      <c r="F1765" s="41">
        <v>6513750</v>
      </c>
      <c r="G1765" s="11">
        <f t="shared" si="33"/>
        <v>67742200.599999994</v>
      </c>
    </row>
    <row r="1766" spans="1:7">
      <c r="A1766" s="17">
        <v>41060</v>
      </c>
      <c r="B1766" s="19" t="s">
        <v>229</v>
      </c>
      <c r="C1766" s="23" t="s">
        <v>329</v>
      </c>
      <c r="D1766" s="23" t="s">
        <v>329</v>
      </c>
      <c r="E1766" s="37"/>
      <c r="F1766" s="41">
        <v>29</v>
      </c>
      <c r="G1766" s="11">
        <f t="shared" si="33"/>
        <v>67742171.599999994</v>
      </c>
    </row>
    <row r="1767" spans="1:7">
      <c r="A1767" s="17">
        <v>41060</v>
      </c>
      <c r="B1767" s="19" t="s">
        <v>229</v>
      </c>
      <c r="C1767" s="23" t="s">
        <v>329</v>
      </c>
      <c r="D1767" s="23" t="s">
        <v>329</v>
      </c>
      <c r="E1767" s="37"/>
      <c r="F1767" s="41">
        <v>7200</v>
      </c>
      <c r="G1767" s="11">
        <f t="shared" si="33"/>
        <v>67734971.599999994</v>
      </c>
    </row>
    <row r="1768" spans="1:7">
      <c r="A1768" s="17">
        <v>41060</v>
      </c>
      <c r="B1768" s="19" t="s">
        <v>229</v>
      </c>
      <c r="C1768" s="23" t="s">
        <v>329</v>
      </c>
      <c r="D1768" s="23" t="s">
        <v>329</v>
      </c>
      <c r="E1768" s="37"/>
      <c r="F1768" s="41">
        <v>30809</v>
      </c>
      <c r="G1768" s="11">
        <f t="shared" si="33"/>
        <v>67704162.599999994</v>
      </c>
    </row>
    <row r="1769" spans="1:7">
      <c r="A1769" s="17">
        <v>41060</v>
      </c>
      <c r="B1769" s="19" t="s">
        <v>229</v>
      </c>
      <c r="C1769" s="23" t="s">
        <v>329</v>
      </c>
      <c r="D1769" s="23" t="s">
        <v>329</v>
      </c>
      <c r="E1769" s="37"/>
      <c r="F1769" s="41">
        <v>1800</v>
      </c>
      <c r="G1769" s="11">
        <f t="shared" si="33"/>
        <v>67702362.599999994</v>
      </c>
    </row>
    <row r="1770" spans="1:7">
      <c r="A1770" s="17">
        <v>41060</v>
      </c>
      <c r="B1770" s="19" t="s">
        <v>229</v>
      </c>
      <c r="C1770" s="23" t="s">
        <v>329</v>
      </c>
      <c r="D1770" s="23" t="s">
        <v>329</v>
      </c>
      <c r="E1770" s="37"/>
      <c r="F1770" s="41">
        <v>5940</v>
      </c>
      <c r="G1770" s="11">
        <f t="shared" si="33"/>
        <v>67696422.599999994</v>
      </c>
    </row>
    <row r="1771" spans="1:7">
      <c r="A1771" s="17">
        <v>41060</v>
      </c>
      <c r="B1771" s="19" t="s">
        <v>229</v>
      </c>
      <c r="C1771" s="23" t="s">
        <v>329</v>
      </c>
      <c r="D1771" s="23" t="s">
        <v>329</v>
      </c>
      <c r="E1771" s="37"/>
      <c r="F1771" s="41">
        <v>2060</v>
      </c>
      <c r="G1771" s="11">
        <f>G1770+E1771-F1771</f>
        <v>67694362.599999994</v>
      </c>
    </row>
    <row r="1772" spans="1:7">
      <c r="A1772" s="16"/>
      <c r="B1772" s="12" t="s">
        <v>182</v>
      </c>
      <c r="C1772" s="23"/>
      <c r="D1772" s="23"/>
      <c r="E1772" s="36">
        <f>SUM(E1738:E1771)</f>
        <v>188800000</v>
      </c>
      <c r="F1772" s="36">
        <f>SUM(F1738:F1771)</f>
        <v>121129551.34999999</v>
      </c>
      <c r="G1772" s="9">
        <f>G1646+E1772-F1772</f>
        <v>67694362.599999994</v>
      </c>
    </row>
    <row r="1773" spans="1:7">
      <c r="A1773" s="30"/>
      <c r="B1773" s="31"/>
      <c r="C1773" s="38"/>
      <c r="D1773" s="38"/>
      <c r="E1773" s="39"/>
      <c r="F1773" s="39"/>
      <c r="G1773" s="32"/>
    </row>
    <row r="1774" spans="1:7">
      <c r="A1774" s="30"/>
      <c r="B1774" s="31"/>
      <c r="C1774" s="38"/>
      <c r="D1774" s="38"/>
      <c r="E1774" s="39"/>
      <c r="F1774" s="39"/>
      <c r="G1774" s="32"/>
    </row>
    <row r="1775" spans="1:7">
      <c r="A1775" s="30"/>
      <c r="B1775" s="1" t="s">
        <v>28</v>
      </c>
      <c r="C1775" s="1"/>
      <c r="D1775" s="1"/>
      <c r="E1775" s="1" t="s">
        <v>29</v>
      </c>
      <c r="G1775" s="32"/>
    </row>
    <row r="1776" spans="1:7">
      <c r="A1776" s="30"/>
      <c r="B1776" s="1" t="s">
        <v>30</v>
      </c>
      <c r="C1776" s="1"/>
      <c r="D1776" s="1"/>
      <c r="E1776" s="1" t="s">
        <v>31</v>
      </c>
      <c r="G1776" s="32"/>
    </row>
    <row r="1777" spans="1:7" ht="18.75">
      <c r="A1777" s="126" t="s">
        <v>0</v>
      </c>
      <c r="B1777" s="126"/>
      <c r="C1777" s="126"/>
      <c r="D1777" s="126"/>
      <c r="E1777" s="126"/>
      <c r="F1777" s="126"/>
      <c r="G1777" s="126"/>
    </row>
    <row r="1778" spans="1:7" ht="15.75">
      <c r="A1778" s="127" t="s">
        <v>1</v>
      </c>
      <c r="B1778" s="127"/>
      <c r="C1778" s="127"/>
      <c r="D1778" s="127"/>
      <c r="E1778" s="127"/>
      <c r="F1778" s="127"/>
      <c r="G1778" s="127"/>
    </row>
    <row r="1779" spans="1:7" ht="15.75">
      <c r="A1779" s="127" t="s">
        <v>2</v>
      </c>
      <c r="B1779" s="127"/>
      <c r="C1779" s="127"/>
      <c r="D1779" s="127"/>
      <c r="E1779" s="127"/>
      <c r="F1779" s="127"/>
      <c r="G1779" s="127"/>
    </row>
    <row r="1780" spans="1:7" ht="15.75">
      <c r="A1780" s="127" t="s">
        <v>3</v>
      </c>
      <c r="B1780" s="127"/>
      <c r="C1780" s="127"/>
      <c r="D1780" s="127"/>
      <c r="E1780" s="127"/>
      <c r="F1780" s="127"/>
      <c r="G1780" s="127"/>
    </row>
    <row r="1781" spans="1:7" ht="15.75">
      <c r="A1781" s="128">
        <v>41061</v>
      </c>
      <c r="B1781" s="127"/>
      <c r="C1781" s="127"/>
      <c r="D1781" s="127"/>
      <c r="E1781" s="127"/>
      <c r="F1781" s="127"/>
      <c r="G1781" s="127"/>
    </row>
    <row r="1782" spans="1:7" ht="15.75">
      <c r="A1782" s="128" t="s">
        <v>278</v>
      </c>
      <c r="B1782" s="127"/>
      <c r="C1782" s="127"/>
      <c r="D1782" s="127"/>
      <c r="E1782" s="127"/>
      <c r="F1782" s="127"/>
      <c r="G1782" s="127"/>
    </row>
    <row r="1783" spans="1:7" ht="15.75">
      <c r="A1783" s="4" t="s">
        <v>4</v>
      </c>
      <c r="B1783" s="5" t="s">
        <v>5</v>
      </c>
      <c r="C1783" s="5" t="s">
        <v>183</v>
      </c>
      <c r="D1783" s="5" t="s">
        <v>184</v>
      </c>
      <c r="E1783" s="5" t="s">
        <v>6</v>
      </c>
      <c r="F1783" s="5" t="s">
        <v>7</v>
      </c>
      <c r="G1783" s="5" t="s">
        <v>8</v>
      </c>
    </row>
    <row r="1784" spans="1:7">
      <c r="A1784" s="33"/>
      <c r="B1784" s="34" t="s">
        <v>181</v>
      </c>
      <c r="C1784" s="28"/>
      <c r="D1784" s="28"/>
      <c r="E1784" s="36"/>
      <c r="F1784" s="36">
        <f>F1776</f>
        <v>0</v>
      </c>
      <c r="G1784" s="9">
        <f>G1772</f>
        <v>67694362.599999994</v>
      </c>
    </row>
    <row r="1785" spans="1:7">
      <c r="A1785" s="40">
        <v>41061</v>
      </c>
      <c r="B1785" s="47" t="s">
        <v>596</v>
      </c>
      <c r="C1785" s="48" t="s">
        <v>597</v>
      </c>
      <c r="D1785" s="48" t="s">
        <v>597</v>
      </c>
      <c r="E1785" s="49"/>
      <c r="F1785" s="50">
        <v>26055</v>
      </c>
      <c r="G1785" s="11">
        <f>G1784+E1785-F1785</f>
        <v>67668307.599999994</v>
      </c>
    </row>
    <row r="1786" spans="1:7">
      <c r="A1786" s="17">
        <v>41061</v>
      </c>
      <c r="B1786" s="19" t="s">
        <v>512</v>
      </c>
      <c r="C1786" s="23">
        <v>1680</v>
      </c>
      <c r="D1786" s="23" t="s">
        <v>577</v>
      </c>
      <c r="E1786" s="37"/>
      <c r="F1786" s="41">
        <v>330000</v>
      </c>
      <c r="G1786" s="11">
        <f t="shared" ref="G1786:G1821" si="34">G1785+E1786-F1786</f>
        <v>67338307.599999994</v>
      </c>
    </row>
    <row r="1787" spans="1:7">
      <c r="A1787" s="17">
        <v>41061</v>
      </c>
      <c r="B1787" s="47" t="s">
        <v>596</v>
      </c>
      <c r="C1787" s="48" t="s">
        <v>597</v>
      </c>
      <c r="D1787" s="48" t="s">
        <v>597</v>
      </c>
      <c r="E1787" s="51"/>
      <c r="F1787" s="52">
        <v>1320</v>
      </c>
      <c r="G1787" s="11">
        <f t="shared" si="34"/>
        <v>67336987.599999994</v>
      </c>
    </row>
    <row r="1788" spans="1:7">
      <c r="A1788" s="17">
        <v>41061</v>
      </c>
      <c r="B1788" s="19" t="s">
        <v>225</v>
      </c>
      <c r="C1788" s="23">
        <v>1681</v>
      </c>
      <c r="D1788" s="23" t="s">
        <v>578</v>
      </c>
      <c r="E1788" s="37"/>
      <c r="F1788" s="41">
        <v>4320030</v>
      </c>
      <c r="G1788" s="11">
        <f t="shared" si="34"/>
        <v>63016957.599999994</v>
      </c>
    </row>
    <row r="1789" spans="1:7">
      <c r="A1789" s="17">
        <v>41061</v>
      </c>
      <c r="B1789" s="47" t="s">
        <v>596</v>
      </c>
      <c r="C1789" s="48" t="s">
        <v>597</v>
      </c>
      <c r="D1789" s="48" t="s">
        <v>597</v>
      </c>
      <c r="E1789" s="51"/>
      <c r="F1789" s="52">
        <v>17280</v>
      </c>
      <c r="G1789" s="11">
        <f t="shared" si="34"/>
        <v>62999677.599999994</v>
      </c>
    </row>
    <row r="1790" spans="1:7">
      <c r="A1790" s="17">
        <v>41065</v>
      </c>
      <c r="B1790" s="19" t="s">
        <v>569</v>
      </c>
      <c r="C1790" s="23">
        <v>1682</v>
      </c>
      <c r="D1790" s="23" t="s">
        <v>579</v>
      </c>
      <c r="E1790" s="37"/>
      <c r="F1790" s="41">
        <v>1875960</v>
      </c>
      <c r="G1790" s="11">
        <f t="shared" si="34"/>
        <v>61123717.599999994</v>
      </c>
    </row>
    <row r="1791" spans="1:7">
      <c r="A1791" s="17">
        <v>41065</v>
      </c>
      <c r="B1791" s="47" t="s">
        <v>596</v>
      </c>
      <c r="C1791" s="48" t="s">
        <v>597</v>
      </c>
      <c r="D1791" s="48" t="s">
        <v>597</v>
      </c>
      <c r="E1791" s="51"/>
      <c r="F1791" s="52">
        <v>536</v>
      </c>
      <c r="G1791" s="11">
        <f t="shared" si="34"/>
        <v>61123181.599999994</v>
      </c>
    </row>
    <row r="1792" spans="1:7">
      <c r="A1792" s="17">
        <v>41065</v>
      </c>
      <c r="B1792" s="19" t="s">
        <v>499</v>
      </c>
      <c r="C1792" s="23">
        <v>1683</v>
      </c>
      <c r="D1792" s="23" t="s">
        <v>580</v>
      </c>
      <c r="E1792" s="37"/>
      <c r="F1792" s="41">
        <v>2550495</v>
      </c>
      <c r="G1792" s="11">
        <f t="shared" si="34"/>
        <v>58572686.599999994</v>
      </c>
    </row>
    <row r="1793" spans="1:7">
      <c r="A1793" s="17">
        <v>41065</v>
      </c>
      <c r="B1793" s="47" t="s">
        <v>596</v>
      </c>
      <c r="C1793" s="48" t="s">
        <v>597</v>
      </c>
      <c r="D1793" s="48" t="s">
        <v>597</v>
      </c>
      <c r="E1793" s="51"/>
      <c r="F1793" s="52">
        <v>86</v>
      </c>
      <c r="G1793" s="11">
        <f t="shared" si="34"/>
        <v>58572600.599999994</v>
      </c>
    </row>
    <row r="1794" spans="1:7">
      <c r="A1794" s="17">
        <v>41065</v>
      </c>
      <c r="B1794" s="19" t="s">
        <v>193</v>
      </c>
      <c r="C1794" s="23">
        <v>1684</v>
      </c>
      <c r="D1794" s="23" t="s">
        <v>581</v>
      </c>
      <c r="E1794" s="37"/>
      <c r="F1794" s="41">
        <v>4800170</v>
      </c>
      <c r="G1794" s="11">
        <f t="shared" si="34"/>
        <v>53772430.599999994</v>
      </c>
    </row>
    <row r="1795" spans="1:7">
      <c r="A1795" s="17">
        <v>41065</v>
      </c>
      <c r="B1795" s="47" t="s">
        <v>596</v>
      </c>
      <c r="C1795" s="48" t="s">
        <v>597</v>
      </c>
      <c r="D1795" s="48" t="s">
        <v>597</v>
      </c>
      <c r="E1795" s="51"/>
      <c r="F1795" s="52">
        <v>21440</v>
      </c>
      <c r="G1795" s="11">
        <f t="shared" si="34"/>
        <v>53750990.599999994</v>
      </c>
    </row>
    <row r="1796" spans="1:7">
      <c r="A1796" s="17">
        <v>41066</v>
      </c>
      <c r="B1796" s="19" t="s">
        <v>570</v>
      </c>
      <c r="C1796" s="23">
        <v>1685</v>
      </c>
      <c r="D1796" s="23" t="s">
        <v>582</v>
      </c>
      <c r="E1796" s="37"/>
      <c r="F1796" s="41">
        <v>200000</v>
      </c>
      <c r="G1796" s="11">
        <f t="shared" si="34"/>
        <v>53550990.599999994</v>
      </c>
    </row>
    <row r="1797" spans="1:7">
      <c r="A1797" s="17">
        <v>41066</v>
      </c>
      <c r="B1797" s="47" t="s">
        <v>596</v>
      </c>
      <c r="C1797" s="48" t="s">
        <v>597</v>
      </c>
      <c r="D1797" s="48" t="s">
        <v>597</v>
      </c>
      <c r="E1797" s="51"/>
      <c r="F1797" s="52">
        <v>10202</v>
      </c>
      <c r="G1797" s="11">
        <f t="shared" si="34"/>
        <v>53540788.599999994</v>
      </c>
    </row>
    <row r="1798" spans="1:7">
      <c r="A1798" s="17">
        <v>41035</v>
      </c>
      <c r="B1798" s="19" t="s">
        <v>571</v>
      </c>
      <c r="C1798" s="23">
        <v>1686</v>
      </c>
      <c r="D1798" s="23" t="s">
        <v>583</v>
      </c>
      <c r="E1798" s="37"/>
      <c r="F1798" s="41">
        <v>1499610</v>
      </c>
      <c r="G1798" s="11">
        <f t="shared" si="34"/>
        <v>52041178.599999994</v>
      </c>
    </row>
    <row r="1799" spans="1:7">
      <c r="A1799" s="17">
        <v>41065</v>
      </c>
      <c r="B1799" s="47" t="s">
        <v>596</v>
      </c>
      <c r="C1799" s="48" t="s">
        <v>597</v>
      </c>
      <c r="D1799" s="48" t="s">
        <v>597</v>
      </c>
      <c r="E1799" s="51"/>
      <c r="F1799" s="52">
        <v>7504</v>
      </c>
      <c r="G1799" s="11">
        <f t="shared" si="34"/>
        <v>52033674.599999994</v>
      </c>
    </row>
    <row r="1800" spans="1:7">
      <c r="A1800" s="17">
        <v>41066</v>
      </c>
      <c r="B1800" s="19" t="s">
        <v>572</v>
      </c>
      <c r="C1800" s="23">
        <v>1687</v>
      </c>
      <c r="D1800" s="23" t="s">
        <v>584</v>
      </c>
      <c r="E1800" s="37"/>
      <c r="F1800" s="41">
        <v>2460750</v>
      </c>
      <c r="G1800" s="11">
        <f t="shared" si="34"/>
        <v>49572924.599999994</v>
      </c>
    </row>
    <row r="1801" spans="1:7">
      <c r="A1801" s="17">
        <v>41066</v>
      </c>
      <c r="B1801" s="47" t="s">
        <v>596</v>
      </c>
      <c r="C1801" s="48" t="s">
        <v>597</v>
      </c>
      <c r="D1801" s="48" t="s">
        <v>597</v>
      </c>
      <c r="E1801" s="51"/>
      <c r="F1801" s="52">
        <v>19201</v>
      </c>
      <c r="G1801" s="11">
        <f t="shared" si="34"/>
        <v>49553723.599999994</v>
      </c>
    </row>
    <row r="1802" spans="1:7">
      <c r="A1802" s="17">
        <v>41068</v>
      </c>
      <c r="B1802" s="19" t="s">
        <v>573</v>
      </c>
      <c r="C1802" s="23">
        <v>1688</v>
      </c>
      <c r="D1802" s="23" t="s">
        <v>585</v>
      </c>
      <c r="E1802" s="37"/>
      <c r="F1802" s="41">
        <v>272000</v>
      </c>
      <c r="G1802" s="11">
        <f t="shared" si="34"/>
        <v>49281723.599999994</v>
      </c>
    </row>
    <row r="1803" spans="1:7">
      <c r="A1803" s="17">
        <v>41068</v>
      </c>
      <c r="B1803" s="47" t="s">
        <v>596</v>
      </c>
      <c r="C1803" s="48" t="s">
        <v>597</v>
      </c>
      <c r="D1803" s="48" t="s">
        <v>597</v>
      </c>
      <c r="E1803" s="51"/>
      <c r="F1803" s="52">
        <v>5998</v>
      </c>
      <c r="G1803" s="11">
        <f t="shared" si="34"/>
        <v>49275725.599999994</v>
      </c>
    </row>
    <row r="1804" spans="1:7">
      <c r="A1804" s="17">
        <v>41072</v>
      </c>
      <c r="B1804" s="19" t="s">
        <v>193</v>
      </c>
      <c r="C1804" s="23">
        <v>1689</v>
      </c>
      <c r="D1804" s="23" t="s">
        <v>586</v>
      </c>
      <c r="E1804" s="37"/>
      <c r="F1804" s="41">
        <v>1713840</v>
      </c>
      <c r="G1804" s="11">
        <f t="shared" si="34"/>
        <v>47561885.599999994</v>
      </c>
    </row>
    <row r="1805" spans="1:7">
      <c r="A1805" s="17">
        <v>41072</v>
      </c>
      <c r="B1805" s="47" t="s">
        <v>596</v>
      </c>
      <c r="C1805" s="48" t="s">
        <v>597</v>
      </c>
      <c r="D1805" s="48" t="s">
        <v>597</v>
      </c>
      <c r="E1805" s="51"/>
      <c r="F1805" s="52">
        <v>13019</v>
      </c>
      <c r="G1805" s="11">
        <f t="shared" si="34"/>
        <v>47548866.599999994</v>
      </c>
    </row>
    <row r="1806" spans="1:7">
      <c r="A1806" s="17">
        <v>41073</v>
      </c>
      <c r="B1806" s="19" t="s">
        <v>378</v>
      </c>
      <c r="C1806" s="23">
        <v>1690</v>
      </c>
      <c r="D1806" s="23" t="s">
        <v>587</v>
      </c>
      <c r="E1806" s="37"/>
      <c r="F1806" s="41">
        <v>300000</v>
      </c>
      <c r="G1806" s="11">
        <f t="shared" si="34"/>
        <v>47248866.599999994</v>
      </c>
    </row>
    <row r="1807" spans="1:7">
      <c r="A1807" s="17">
        <v>41073</v>
      </c>
      <c r="B1807" s="47" t="s">
        <v>596</v>
      </c>
      <c r="C1807" s="48" t="s">
        <v>597</v>
      </c>
      <c r="D1807" s="48" t="s">
        <v>597</v>
      </c>
      <c r="E1807" s="51"/>
      <c r="F1807" s="52">
        <v>9843</v>
      </c>
      <c r="G1807" s="11">
        <f t="shared" si="34"/>
        <v>47239023.599999994</v>
      </c>
    </row>
    <row r="1808" spans="1:7">
      <c r="A1808" s="17">
        <v>41079</v>
      </c>
      <c r="B1808" s="19" t="s">
        <v>569</v>
      </c>
      <c r="C1808" s="23">
        <v>1691</v>
      </c>
      <c r="D1808" s="23" t="s">
        <v>588</v>
      </c>
      <c r="E1808" s="37"/>
      <c r="F1808" s="41">
        <v>1767880</v>
      </c>
      <c r="G1808" s="11">
        <f t="shared" si="34"/>
        <v>45471143.599999994</v>
      </c>
    </row>
    <row r="1809" spans="1:7">
      <c r="A1809" s="17">
        <v>41079</v>
      </c>
      <c r="B1809" s="47" t="s">
        <v>596</v>
      </c>
      <c r="C1809" s="48" t="s">
        <v>597</v>
      </c>
      <c r="D1809" s="48" t="s">
        <v>597</v>
      </c>
      <c r="E1809" s="51"/>
      <c r="F1809" s="52">
        <v>800</v>
      </c>
      <c r="G1809" s="11">
        <f t="shared" si="34"/>
        <v>45470343.599999994</v>
      </c>
    </row>
    <row r="1810" spans="1:7">
      <c r="A1810" s="17">
        <v>41080</v>
      </c>
      <c r="B1810" s="19" t="s">
        <v>424</v>
      </c>
      <c r="C1810" s="23">
        <v>1692</v>
      </c>
      <c r="D1810" s="23" t="s">
        <v>589</v>
      </c>
      <c r="E1810" s="37"/>
      <c r="F1810" s="41">
        <v>250000</v>
      </c>
      <c r="G1810" s="11">
        <f t="shared" si="34"/>
        <v>45220343.599999994</v>
      </c>
    </row>
    <row r="1811" spans="1:7">
      <c r="A1811" s="17">
        <v>41080</v>
      </c>
      <c r="B1811" s="47" t="s">
        <v>596</v>
      </c>
      <c r="C1811" s="48" t="s">
        <v>597</v>
      </c>
      <c r="D1811" s="48" t="s">
        <v>597</v>
      </c>
      <c r="E1811" s="51"/>
      <c r="F1811" s="52">
        <v>1088</v>
      </c>
      <c r="G1811" s="11">
        <f t="shared" si="34"/>
        <v>45219255.599999994</v>
      </c>
    </row>
    <row r="1812" spans="1:7">
      <c r="A1812" s="17">
        <v>41081</v>
      </c>
      <c r="B1812" s="19" t="s">
        <v>338</v>
      </c>
      <c r="C1812" s="23">
        <v>1693</v>
      </c>
      <c r="D1812" s="23" t="s">
        <v>590</v>
      </c>
      <c r="E1812" s="37"/>
      <c r="F1812" s="41">
        <v>300000</v>
      </c>
      <c r="G1812" s="11">
        <f t="shared" si="34"/>
        <v>44919255.599999994</v>
      </c>
    </row>
    <row r="1813" spans="1:7">
      <c r="A1813" s="17">
        <v>41081</v>
      </c>
      <c r="B1813" s="47" t="s">
        <v>596</v>
      </c>
      <c r="C1813" s="48" t="s">
        <v>597</v>
      </c>
      <c r="D1813" s="48" t="s">
        <v>597</v>
      </c>
      <c r="E1813" s="51"/>
      <c r="F1813" s="52">
        <v>6855</v>
      </c>
      <c r="G1813" s="11">
        <f t="shared" si="34"/>
        <v>44912400.599999994</v>
      </c>
    </row>
    <row r="1814" spans="1:7">
      <c r="A1814" s="17">
        <v>41082</v>
      </c>
      <c r="B1814" s="19" t="s">
        <v>574</v>
      </c>
      <c r="C1814" s="23">
        <v>1694</v>
      </c>
      <c r="D1814" s="23" t="s">
        <v>591</v>
      </c>
      <c r="E1814" s="37"/>
      <c r="F1814" s="41">
        <v>525000</v>
      </c>
      <c r="G1814" s="11">
        <f t="shared" si="34"/>
        <v>44387400.599999994</v>
      </c>
    </row>
    <row r="1815" spans="1:7">
      <c r="A1815" s="17">
        <v>41082</v>
      </c>
      <c r="B1815" s="47" t="s">
        <v>596</v>
      </c>
      <c r="C1815" s="48" t="s">
        <v>597</v>
      </c>
      <c r="D1815" s="48" t="s">
        <v>597</v>
      </c>
      <c r="E1815" s="51"/>
      <c r="F1815" s="52">
        <v>1200</v>
      </c>
      <c r="G1815" s="11">
        <f t="shared" si="34"/>
        <v>44386200.599999994</v>
      </c>
    </row>
    <row r="1816" spans="1:7">
      <c r="A1816" s="17">
        <v>41085</v>
      </c>
      <c r="B1816" s="19" t="s">
        <v>185</v>
      </c>
      <c r="C1816" s="23">
        <v>1695</v>
      </c>
      <c r="D1816" s="23" t="s">
        <v>592</v>
      </c>
      <c r="E1816" s="37"/>
      <c r="F1816" s="41">
        <v>4140000</v>
      </c>
      <c r="G1816" s="11">
        <f t="shared" si="34"/>
        <v>40246200.599999994</v>
      </c>
    </row>
    <row r="1817" spans="1:7">
      <c r="A1817" s="17">
        <v>41085</v>
      </c>
      <c r="B1817" s="47" t="s">
        <v>596</v>
      </c>
      <c r="C1817" s="48" t="s">
        <v>597</v>
      </c>
      <c r="D1817" s="48" t="s">
        <v>597</v>
      </c>
      <c r="E1817" s="51"/>
      <c r="F1817" s="52">
        <v>7072</v>
      </c>
      <c r="G1817" s="11">
        <f t="shared" si="34"/>
        <v>40239128.599999994</v>
      </c>
    </row>
    <row r="1818" spans="1:7">
      <c r="A1818" s="17">
        <v>41088</v>
      </c>
      <c r="B1818" s="19" t="s">
        <v>575</v>
      </c>
      <c r="C1818" s="23">
        <v>1697</v>
      </c>
      <c r="D1818" s="23" t="s">
        <v>593</v>
      </c>
      <c r="E1818" s="37"/>
      <c r="F1818" s="41">
        <v>350000</v>
      </c>
      <c r="G1818" s="11">
        <f t="shared" si="34"/>
        <v>39889128.599999994</v>
      </c>
    </row>
    <row r="1819" spans="1:7">
      <c r="A1819" s="17">
        <v>41088</v>
      </c>
      <c r="B1819" s="47" t="s">
        <v>596</v>
      </c>
      <c r="C1819" s="48" t="s">
        <v>597</v>
      </c>
      <c r="D1819" s="48" t="s">
        <v>597</v>
      </c>
      <c r="E1819" s="51"/>
      <c r="F1819" s="52">
        <v>1000</v>
      </c>
      <c r="G1819" s="11">
        <f t="shared" si="34"/>
        <v>39888128.599999994</v>
      </c>
    </row>
    <row r="1820" spans="1:7">
      <c r="A1820" s="17">
        <v>41088</v>
      </c>
      <c r="B1820" s="19" t="s">
        <v>576</v>
      </c>
      <c r="C1820" s="23">
        <v>1698</v>
      </c>
      <c r="D1820" s="23" t="s">
        <v>594</v>
      </c>
      <c r="E1820" s="37"/>
      <c r="F1820" s="41">
        <v>900000</v>
      </c>
      <c r="G1820" s="11">
        <f t="shared" si="34"/>
        <v>38988128.599999994</v>
      </c>
    </row>
    <row r="1821" spans="1:7">
      <c r="A1821" s="17">
        <v>41088</v>
      </c>
      <c r="B1821" s="47" t="s">
        <v>596</v>
      </c>
      <c r="C1821" s="48" t="s">
        <v>597</v>
      </c>
      <c r="D1821" s="48" t="s">
        <v>597</v>
      </c>
      <c r="E1821" s="51"/>
      <c r="F1821" s="52">
        <v>1200</v>
      </c>
      <c r="G1821" s="11">
        <f t="shared" si="34"/>
        <v>38986928.599999994</v>
      </c>
    </row>
    <row r="1822" spans="1:7">
      <c r="A1822" s="17"/>
      <c r="B1822" s="12" t="s">
        <v>182</v>
      </c>
      <c r="C1822" s="23"/>
      <c r="D1822" s="23"/>
      <c r="E1822" s="36">
        <f>SUM(E1788:E1821)</f>
        <v>0</v>
      </c>
      <c r="F1822" s="36">
        <f>SUM(F1784:F1821)</f>
        <v>28707434</v>
      </c>
      <c r="G1822" s="9">
        <f>G1784+E1822-F1822</f>
        <v>38986928.599999994</v>
      </c>
    </row>
    <row r="1823" spans="1:7" ht="18.75">
      <c r="A1823" s="126" t="s">
        <v>0</v>
      </c>
      <c r="B1823" s="126"/>
      <c r="C1823" s="126"/>
      <c r="D1823" s="126"/>
      <c r="E1823" s="126"/>
      <c r="F1823" s="126"/>
      <c r="G1823" s="126"/>
    </row>
    <row r="1824" spans="1:7" ht="15.75">
      <c r="A1824" s="127" t="s">
        <v>1</v>
      </c>
      <c r="B1824" s="127"/>
      <c r="C1824" s="127"/>
      <c r="D1824" s="127"/>
      <c r="E1824" s="127"/>
      <c r="F1824" s="127"/>
      <c r="G1824" s="127"/>
    </row>
    <row r="1825" spans="1:7" ht="15.75">
      <c r="A1825" s="127" t="s">
        <v>2</v>
      </c>
      <c r="B1825" s="127"/>
      <c r="C1825" s="127"/>
      <c r="D1825" s="127"/>
      <c r="E1825" s="127"/>
      <c r="F1825" s="127"/>
      <c r="G1825" s="127"/>
    </row>
    <row r="1826" spans="1:7" ht="15.75">
      <c r="A1826" s="127" t="s">
        <v>3</v>
      </c>
      <c r="B1826" s="127"/>
      <c r="C1826" s="127"/>
      <c r="D1826" s="127"/>
      <c r="E1826" s="127"/>
      <c r="F1826" s="127"/>
      <c r="G1826" s="127"/>
    </row>
    <row r="1827" spans="1:7" ht="15.75">
      <c r="A1827" s="128">
        <v>41061</v>
      </c>
      <c r="B1827" s="127"/>
      <c r="C1827" s="127"/>
      <c r="D1827" s="127"/>
      <c r="E1827" s="127"/>
      <c r="F1827" s="127"/>
      <c r="G1827" s="127"/>
    </row>
    <row r="1828" spans="1:7" ht="15.75">
      <c r="A1828" s="128" t="s">
        <v>279</v>
      </c>
      <c r="B1828" s="127"/>
      <c r="C1828" s="127"/>
      <c r="D1828" s="127"/>
      <c r="E1828" s="127"/>
      <c r="F1828" s="127"/>
      <c r="G1828" s="127"/>
    </row>
    <row r="1829" spans="1:7" ht="15.75">
      <c r="A1829" s="4" t="s">
        <v>4</v>
      </c>
      <c r="B1829" s="5" t="s">
        <v>5</v>
      </c>
      <c r="C1829" s="5" t="s">
        <v>183</v>
      </c>
      <c r="D1829" s="5" t="s">
        <v>184</v>
      </c>
      <c r="E1829" s="5" t="s">
        <v>6</v>
      </c>
      <c r="F1829" s="5" t="s">
        <v>7</v>
      </c>
      <c r="G1829" s="5" t="s">
        <v>8</v>
      </c>
    </row>
    <row r="1830" spans="1:7">
      <c r="A1830" s="33"/>
      <c r="B1830" s="34" t="s">
        <v>181</v>
      </c>
      <c r="C1830" s="28"/>
      <c r="D1830" s="28"/>
      <c r="E1830" s="36"/>
      <c r="F1830" s="36">
        <f>F1822</f>
        <v>28707434</v>
      </c>
      <c r="G1830" s="9">
        <f>G1822</f>
        <v>38986928.599999994</v>
      </c>
    </row>
    <row r="1831" spans="1:7">
      <c r="A1831" s="17">
        <v>41088</v>
      </c>
      <c r="B1831" s="19" t="s">
        <v>575</v>
      </c>
      <c r="C1831" s="23">
        <v>1699</v>
      </c>
      <c r="D1831" s="23" t="s">
        <v>595</v>
      </c>
      <c r="E1831" s="37"/>
      <c r="F1831" s="41">
        <v>1200000</v>
      </c>
      <c r="G1831" s="11">
        <f>G1830+E1831-F1831</f>
        <v>37786928.599999994</v>
      </c>
    </row>
    <row r="1832" spans="1:7">
      <c r="A1832" s="17">
        <v>41088</v>
      </c>
      <c r="B1832" s="47" t="s">
        <v>596</v>
      </c>
      <c r="C1832" s="48" t="s">
        <v>597</v>
      </c>
      <c r="D1832" s="48" t="s">
        <v>597</v>
      </c>
      <c r="E1832" s="51"/>
      <c r="F1832" s="52">
        <v>2100</v>
      </c>
      <c r="G1832" s="11">
        <f t="shared" ref="G1832:G1841" si="35">G1831+E1832-F1832</f>
        <v>37784828.599999994</v>
      </c>
    </row>
    <row r="1833" spans="1:7">
      <c r="A1833" s="17">
        <v>41088</v>
      </c>
      <c r="B1833" s="47" t="s">
        <v>596</v>
      </c>
      <c r="C1833" s="48" t="s">
        <v>597</v>
      </c>
      <c r="D1833" s="48" t="s">
        <v>597</v>
      </c>
      <c r="E1833" s="51"/>
      <c r="F1833" s="52">
        <v>16560</v>
      </c>
      <c r="G1833" s="11">
        <f t="shared" si="35"/>
        <v>37768268.599999994</v>
      </c>
    </row>
    <row r="1834" spans="1:7">
      <c r="A1834" s="17">
        <v>41088</v>
      </c>
      <c r="B1834" s="47" t="s">
        <v>596</v>
      </c>
      <c r="C1834" s="48" t="s">
        <v>597</v>
      </c>
      <c r="D1834" s="48" t="s">
        <v>597</v>
      </c>
      <c r="E1834" s="51"/>
      <c r="F1834" s="52">
        <v>180</v>
      </c>
      <c r="G1834" s="11">
        <f t="shared" si="35"/>
        <v>37768088.599999994</v>
      </c>
    </row>
    <row r="1835" spans="1:7">
      <c r="A1835" s="17">
        <v>41088</v>
      </c>
      <c r="B1835" s="47" t="s">
        <v>596</v>
      </c>
      <c r="C1835" s="48" t="s">
        <v>597</v>
      </c>
      <c r="D1835" s="48" t="s">
        <v>597</v>
      </c>
      <c r="E1835" s="51"/>
      <c r="F1835" s="52">
        <v>45000</v>
      </c>
      <c r="G1835" s="11">
        <f t="shared" si="35"/>
        <v>37723088.599999994</v>
      </c>
    </row>
    <row r="1836" spans="1:7">
      <c r="A1836" s="17">
        <v>41088</v>
      </c>
      <c r="B1836" s="47" t="s">
        <v>596</v>
      </c>
      <c r="C1836" s="48" t="s">
        <v>597</v>
      </c>
      <c r="D1836" s="48" t="s">
        <v>597</v>
      </c>
      <c r="E1836" s="51"/>
      <c r="F1836" s="52">
        <v>29</v>
      </c>
      <c r="G1836" s="11">
        <f t="shared" si="35"/>
        <v>37723059.599999994</v>
      </c>
    </row>
    <row r="1837" spans="1:7">
      <c r="A1837" s="17">
        <v>41088</v>
      </c>
      <c r="B1837" s="47" t="s">
        <v>596</v>
      </c>
      <c r="C1837" s="48" t="s">
        <v>597</v>
      </c>
      <c r="D1837" s="48" t="s">
        <v>597</v>
      </c>
      <c r="E1837" s="51"/>
      <c r="F1837" s="52">
        <v>7200</v>
      </c>
      <c r="G1837" s="11">
        <f t="shared" si="35"/>
        <v>37715859.599999994</v>
      </c>
    </row>
    <row r="1838" spans="1:7">
      <c r="A1838" s="17">
        <v>41088</v>
      </c>
      <c r="B1838" s="47" t="s">
        <v>596</v>
      </c>
      <c r="C1838" s="48" t="s">
        <v>597</v>
      </c>
      <c r="D1838" s="48" t="s">
        <v>597</v>
      </c>
      <c r="E1838" s="51"/>
      <c r="F1838" s="52">
        <v>3600</v>
      </c>
      <c r="G1838" s="11">
        <f t="shared" si="35"/>
        <v>37712259.599999994</v>
      </c>
    </row>
    <row r="1839" spans="1:7">
      <c r="A1839" s="17">
        <v>41088</v>
      </c>
      <c r="B1839" s="47" t="s">
        <v>596</v>
      </c>
      <c r="C1839" s="48" t="s">
        <v>597</v>
      </c>
      <c r="D1839" s="48" t="s">
        <v>597</v>
      </c>
      <c r="E1839" s="51"/>
      <c r="F1839" s="52">
        <v>1400</v>
      </c>
      <c r="G1839" s="11">
        <f t="shared" si="35"/>
        <v>37710859.599999994</v>
      </c>
    </row>
    <row r="1840" spans="1:7">
      <c r="A1840" s="17">
        <v>41088</v>
      </c>
      <c r="B1840" s="47" t="s">
        <v>596</v>
      </c>
      <c r="C1840" s="48" t="s">
        <v>597</v>
      </c>
      <c r="D1840" s="48" t="s">
        <v>597</v>
      </c>
      <c r="E1840" s="51"/>
      <c r="F1840" s="52">
        <v>4800</v>
      </c>
      <c r="G1840" s="11">
        <f t="shared" si="35"/>
        <v>37706059.599999994</v>
      </c>
    </row>
    <row r="1841" spans="1:9">
      <c r="A1841" s="17">
        <v>41088</v>
      </c>
      <c r="B1841" s="47" t="s">
        <v>596</v>
      </c>
      <c r="C1841" s="48" t="s">
        <v>597</v>
      </c>
      <c r="D1841" s="48" t="s">
        <v>597</v>
      </c>
      <c r="E1841" s="51"/>
      <c r="F1841" s="52">
        <v>134000</v>
      </c>
      <c r="G1841" s="11">
        <f t="shared" si="35"/>
        <v>37572059.599999994</v>
      </c>
    </row>
    <row r="1842" spans="1:9">
      <c r="A1842" s="16"/>
      <c r="B1842" s="12" t="s">
        <v>182</v>
      </c>
      <c r="C1842" s="23"/>
      <c r="D1842" s="23"/>
      <c r="E1842" s="36">
        <f>SUM(E1784:E1840)</f>
        <v>0</v>
      </c>
      <c r="F1842" s="36">
        <f>SUM(F1830:F1841)</f>
        <v>30122303</v>
      </c>
      <c r="G1842" s="9">
        <f>G1784+E1842-F1842</f>
        <v>37572059.599999994</v>
      </c>
    </row>
    <row r="1843" spans="1:9">
      <c r="A1843" s="30"/>
      <c r="B1843" s="31"/>
      <c r="C1843" s="38"/>
      <c r="D1843" s="38"/>
      <c r="E1843" s="39"/>
      <c r="F1843" s="39"/>
      <c r="G1843" s="32"/>
      <c r="I1843" s="46">
        <f>F1785+F1787+F1789+F1791+F1793+F1795+F1797+F1799+F1801+F1803+F1805+F1807+F1809+F1811+F1813+F1815+F1817+F1819+F1821+F1832+F1833+F1834+F1835+F1836+F1837+F1838+F1839+F1840+F1841</f>
        <v>366568</v>
      </c>
    </row>
    <row r="1844" spans="1:9">
      <c r="A1844" s="30"/>
      <c r="B1844" s="31"/>
      <c r="C1844" s="38"/>
      <c r="D1844" s="38"/>
      <c r="E1844" s="39"/>
      <c r="F1844" s="39"/>
      <c r="G1844" s="32"/>
      <c r="I1844" s="46"/>
    </row>
    <row r="1845" spans="1:9">
      <c r="A1845" s="30"/>
      <c r="B1845" s="31"/>
      <c r="C1845" s="38"/>
      <c r="D1845" s="38"/>
      <c r="E1845" s="39"/>
      <c r="F1845" s="39"/>
      <c r="G1845" s="32"/>
      <c r="I1845" s="46"/>
    </row>
    <row r="1846" spans="1:9">
      <c r="A1846" s="30"/>
      <c r="B1846" s="31"/>
      <c r="C1846" s="38"/>
      <c r="D1846" s="38"/>
      <c r="E1846" s="39"/>
      <c r="F1846" s="39"/>
      <c r="G1846" s="32"/>
      <c r="I1846" s="46"/>
    </row>
    <row r="1847" spans="1:9">
      <c r="A1847" s="30"/>
      <c r="B1847" s="31"/>
      <c r="C1847" s="38"/>
      <c r="D1847" s="38"/>
      <c r="E1847" s="39"/>
      <c r="F1847" s="39"/>
      <c r="G1847" s="32"/>
      <c r="I1847" s="46"/>
    </row>
    <row r="1848" spans="1:9">
      <c r="A1848" s="30"/>
      <c r="B1848" s="31"/>
      <c r="C1848" s="38"/>
      <c r="D1848" s="38"/>
      <c r="E1848" s="39"/>
      <c r="F1848" s="39"/>
      <c r="G1848" s="32"/>
      <c r="I1848" s="46"/>
    </row>
    <row r="1849" spans="1:9">
      <c r="A1849" s="30"/>
      <c r="B1849" s="31"/>
      <c r="C1849" s="38"/>
      <c r="D1849" s="38"/>
      <c r="E1849" s="39"/>
      <c r="F1849" s="39"/>
      <c r="G1849" s="32"/>
      <c r="I1849" s="46"/>
    </row>
    <row r="1850" spans="1:9">
      <c r="A1850" s="30"/>
      <c r="B1850" s="31"/>
      <c r="C1850" s="38"/>
      <c r="D1850" s="38"/>
      <c r="E1850" s="39"/>
      <c r="F1850" s="39"/>
      <c r="G1850" s="32"/>
      <c r="I1850" s="46"/>
    </row>
    <row r="1851" spans="1:9">
      <c r="A1851" s="30"/>
      <c r="B1851" s="31"/>
      <c r="C1851" s="38"/>
      <c r="D1851" s="38"/>
      <c r="E1851" s="39"/>
      <c r="F1851" s="39"/>
      <c r="G1851" s="32"/>
      <c r="I1851" s="46"/>
    </row>
    <row r="1852" spans="1:9">
      <c r="A1852" s="30"/>
      <c r="B1852" s="31"/>
      <c r="C1852" s="38"/>
      <c r="D1852" s="38"/>
      <c r="E1852" s="39"/>
      <c r="F1852" s="39"/>
      <c r="G1852" s="32"/>
    </row>
    <row r="1853" spans="1:9">
      <c r="A1853" s="30"/>
      <c r="B1853" s="1" t="s">
        <v>28</v>
      </c>
      <c r="C1853" s="1"/>
      <c r="D1853" s="1"/>
      <c r="E1853" s="1" t="s">
        <v>29</v>
      </c>
      <c r="G1853" s="32"/>
    </row>
    <row r="1854" spans="1:9">
      <c r="A1854" s="30"/>
      <c r="B1854" s="1" t="s">
        <v>30</v>
      </c>
      <c r="C1854" s="1"/>
      <c r="D1854" s="1"/>
      <c r="E1854" s="1" t="s">
        <v>31</v>
      </c>
      <c r="G1854" s="32"/>
    </row>
    <row r="1869" spans="1:7" ht="18.75">
      <c r="A1869" s="126" t="s">
        <v>0</v>
      </c>
      <c r="B1869" s="126"/>
      <c r="C1869" s="126"/>
      <c r="D1869" s="126"/>
      <c r="E1869" s="126"/>
      <c r="F1869" s="126"/>
      <c r="G1869" s="126"/>
    </row>
    <row r="1870" spans="1:7" ht="15.75">
      <c r="A1870" s="127" t="s">
        <v>1</v>
      </c>
      <c r="B1870" s="127"/>
      <c r="C1870" s="127"/>
      <c r="D1870" s="127"/>
      <c r="E1870" s="127"/>
      <c r="F1870" s="127"/>
      <c r="G1870" s="127"/>
    </row>
    <row r="1871" spans="1:7" ht="15.75">
      <c r="A1871" s="127" t="s">
        <v>2</v>
      </c>
      <c r="B1871" s="127"/>
      <c r="C1871" s="127"/>
      <c r="D1871" s="127"/>
      <c r="E1871" s="127"/>
      <c r="F1871" s="127"/>
      <c r="G1871" s="127"/>
    </row>
    <row r="1872" spans="1:7" ht="15.75">
      <c r="A1872" s="127" t="s">
        <v>3</v>
      </c>
      <c r="B1872" s="127"/>
      <c r="C1872" s="127"/>
      <c r="D1872" s="127"/>
      <c r="E1872" s="127"/>
      <c r="F1872" s="127"/>
      <c r="G1872" s="127"/>
    </row>
    <row r="1873" spans="1:7" ht="15.75">
      <c r="A1873" s="128">
        <v>41091</v>
      </c>
      <c r="B1873" s="127"/>
      <c r="C1873" s="127"/>
      <c r="D1873" s="127"/>
      <c r="E1873" s="127"/>
      <c r="F1873" s="127"/>
      <c r="G1873" s="127"/>
    </row>
    <row r="1874" spans="1:7" ht="15.75">
      <c r="A1874" s="128" t="s">
        <v>278</v>
      </c>
      <c r="B1874" s="127"/>
      <c r="C1874" s="127"/>
      <c r="D1874" s="127"/>
      <c r="E1874" s="127"/>
      <c r="F1874" s="127"/>
      <c r="G1874" s="127"/>
    </row>
    <row r="1875" spans="1:7" ht="15.75">
      <c r="A1875" s="4" t="s">
        <v>4</v>
      </c>
      <c r="B1875" s="5" t="s">
        <v>5</v>
      </c>
      <c r="C1875" s="5" t="s">
        <v>183</v>
      </c>
      <c r="D1875" s="5" t="s">
        <v>184</v>
      </c>
      <c r="E1875" s="5" t="s">
        <v>6</v>
      </c>
      <c r="F1875" s="5" t="s">
        <v>7</v>
      </c>
      <c r="G1875" s="5" t="s">
        <v>8</v>
      </c>
    </row>
    <row r="1876" spans="1:7">
      <c r="A1876" s="33"/>
      <c r="B1876" s="34" t="s">
        <v>181</v>
      </c>
      <c r="C1876" s="28"/>
      <c r="D1876" s="28"/>
      <c r="E1876" s="36"/>
      <c r="F1876" s="36">
        <f>F1868</f>
        <v>0</v>
      </c>
      <c r="G1876" s="9">
        <f>G1842</f>
        <v>37572059.599999994</v>
      </c>
    </row>
    <row r="1877" spans="1:7">
      <c r="A1877" s="17">
        <v>41094</v>
      </c>
      <c r="B1877" s="47" t="s">
        <v>596</v>
      </c>
      <c r="C1877" s="48" t="s">
        <v>597</v>
      </c>
      <c r="D1877" s="48" t="s">
        <v>597</v>
      </c>
      <c r="E1877" s="53"/>
      <c r="F1877" s="54">
        <v>28864</v>
      </c>
      <c r="G1877" s="11">
        <f>G1876+E1877-F1877</f>
        <v>37543195.599999994</v>
      </c>
    </row>
    <row r="1878" spans="1:7">
      <c r="A1878" s="17">
        <v>41094</v>
      </c>
      <c r="B1878" s="19" t="s">
        <v>193</v>
      </c>
      <c r="C1878" s="23">
        <v>1700</v>
      </c>
      <c r="D1878" s="23" t="s">
        <v>601</v>
      </c>
      <c r="E1878" s="49"/>
      <c r="F1878" s="50">
        <v>7216031</v>
      </c>
      <c r="G1878" s="11">
        <f t="shared" ref="G1878:G1913" si="36">G1877+E1878-F1878</f>
        <v>30327164.599999994</v>
      </c>
    </row>
    <row r="1879" spans="1:7">
      <c r="A1879" s="17">
        <v>41094</v>
      </c>
      <c r="B1879" s="47" t="s">
        <v>596</v>
      </c>
      <c r="C1879" s="48" t="s">
        <v>597</v>
      </c>
      <c r="D1879" s="48" t="s">
        <v>597</v>
      </c>
      <c r="E1879" s="49"/>
      <c r="F1879" s="50">
        <v>4536</v>
      </c>
      <c r="G1879" s="11">
        <f t="shared" si="36"/>
        <v>30322628.599999994</v>
      </c>
    </row>
    <row r="1880" spans="1:7">
      <c r="A1880" s="17">
        <v>41099</v>
      </c>
      <c r="B1880" s="19" t="s">
        <v>374</v>
      </c>
      <c r="C1880" s="23">
        <v>1701</v>
      </c>
      <c r="D1880" s="23" t="s">
        <v>602</v>
      </c>
      <c r="E1880" s="37"/>
      <c r="F1880" s="41">
        <v>1133875</v>
      </c>
      <c r="G1880" s="11">
        <f t="shared" si="36"/>
        <v>29188753.599999994</v>
      </c>
    </row>
    <row r="1881" spans="1:7">
      <c r="A1881" s="17">
        <v>41099</v>
      </c>
      <c r="B1881" s="47" t="s">
        <v>596</v>
      </c>
      <c r="C1881" s="48" t="s">
        <v>597</v>
      </c>
      <c r="D1881" s="48" t="s">
        <v>597</v>
      </c>
      <c r="E1881" s="37"/>
      <c r="F1881" s="41">
        <v>2400</v>
      </c>
      <c r="G1881" s="11">
        <f t="shared" si="36"/>
        <v>29186353.599999994</v>
      </c>
    </row>
    <row r="1882" spans="1:7">
      <c r="A1882" s="17">
        <v>41099</v>
      </c>
      <c r="B1882" s="19" t="s">
        <v>500</v>
      </c>
      <c r="C1882" s="23">
        <v>1702</v>
      </c>
      <c r="D1882" s="23" t="s">
        <v>603</v>
      </c>
      <c r="E1882" s="51"/>
      <c r="F1882" s="52">
        <v>600000</v>
      </c>
      <c r="G1882" s="11">
        <f t="shared" si="36"/>
        <v>28586353.599999994</v>
      </c>
    </row>
    <row r="1883" spans="1:7">
      <c r="A1883" s="17">
        <v>41099</v>
      </c>
      <c r="B1883" s="47" t="s">
        <v>596</v>
      </c>
      <c r="C1883" s="48" t="s">
        <v>597</v>
      </c>
      <c r="D1883" s="48" t="s">
        <v>597</v>
      </c>
      <c r="E1883" s="51"/>
      <c r="F1883" s="52">
        <v>3200</v>
      </c>
      <c r="G1883" s="11">
        <f t="shared" si="36"/>
        <v>28583153.599999994</v>
      </c>
    </row>
    <row r="1884" spans="1:7">
      <c r="A1884" s="17">
        <v>41099</v>
      </c>
      <c r="B1884" s="19" t="s">
        <v>29</v>
      </c>
      <c r="C1884" s="23">
        <v>1703</v>
      </c>
      <c r="D1884" s="23" t="s">
        <v>604</v>
      </c>
      <c r="E1884" s="37"/>
      <c r="F1884" s="41">
        <v>800000</v>
      </c>
      <c r="G1884" s="11">
        <f t="shared" si="36"/>
        <v>27783153.599999994</v>
      </c>
    </row>
    <row r="1885" spans="1:7">
      <c r="A1885" s="17">
        <v>41099</v>
      </c>
      <c r="B1885" s="47" t="s">
        <v>596</v>
      </c>
      <c r="C1885" s="48" t="s">
        <v>597</v>
      </c>
      <c r="D1885" s="48" t="s">
        <v>597</v>
      </c>
      <c r="E1885" s="37"/>
      <c r="F1885" s="41">
        <v>2400</v>
      </c>
      <c r="G1885" s="11">
        <f t="shared" si="36"/>
        <v>27780753.599999994</v>
      </c>
    </row>
    <row r="1886" spans="1:7">
      <c r="A1886" s="17">
        <v>41100</v>
      </c>
      <c r="B1886" s="19" t="s">
        <v>195</v>
      </c>
      <c r="C1886" s="23">
        <v>1704</v>
      </c>
      <c r="D1886" s="23" t="s">
        <v>605</v>
      </c>
      <c r="E1886" s="51"/>
      <c r="F1886" s="52">
        <v>600000</v>
      </c>
      <c r="G1886" s="11">
        <f t="shared" si="36"/>
        <v>27180753.599999994</v>
      </c>
    </row>
    <row r="1887" spans="1:7">
      <c r="A1887" s="17">
        <v>41100</v>
      </c>
      <c r="B1887" s="47" t="s">
        <v>596</v>
      </c>
      <c r="C1887" s="48" t="s">
        <v>597</v>
      </c>
      <c r="D1887" s="48" t="s">
        <v>597</v>
      </c>
      <c r="E1887" s="51"/>
      <c r="F1887" s="52">
        <v>6780</v>
      </c>
      <c r="G1887" s="11">
        <f t="shared" si="36"/>
        <v>27173973.599999994</v>
      </c>
    </row>
    <row r="1888" spans="1:7">
      <c r="A1888" s="17">
        <v>41101</v>
      </c>
      <c r="B1888" s="19" t="s">
        <v>378</v>
      </c>
      <c r="C1888" s="23">
        <v>1705</v>
      </c>
      <c r="D1888" s="23" t="s">
        <v>606</v>
      </c>
      <c r="E1888" s="37"/>
      <c r="F1888" s="41">
        <v>300000</v>
      </c>
      <c r="G1888" s="11">
        <f t="shared" si="36"/>
        <v>26873973.599999994</v>
      </c>
    </row>
    <row r="1889" spans="1:7">
      <c r="A1889" s="17">
        <v>41101</v>
      </c>
      <c r="B1889" s="47" t="s">
        <v>596</v>
      </c>
      <c r="C1889" s="48" t="s">
        <v>597</v>
      </c>
      <c r="D1889" s="48" t="s">
        <v>597</v>
      </c>
      <c r="E1889" s="37"/>
      <c r="F1889" s="41">
        <v>1200</v>
      </c>
      <c r="G1889" s="11">
        <f t="shared" si="36"/>
        <v>26872773.599999994</v>
      </c>
    </row>
    <row r="1890" spans="1:7">
      <c r="A1890" s="17">
        <v>41101</v>
      </c>
      <c r="B1890" s="19" t="s">
        <v>575</v>
      </c>
      <c r="C1890" s="23">
        <v>1706</v>
      </c>
      <c r="D1890" s="23" t="s">
        <v>607</v>
      </c>
      <c r="E1890" s="51"/>
      <c r="F1890" s="52">
        <v>1695000</v>
      </c>
      <c r="G1890" s="11">
        <f t="shared" si="36"/>
        <v>25177773.599999994</v>
      </c>
    </row>
    <row r="1891" spans="1:7">
      <c r="A1891" s="17">
        <v>41101</v>
      </c>
      <c r="B1891" s="47" t="s">
        <v>596</v>
      </c>
      <c r="C1891" s="48" t="s">
        <v>597</v>
      </c>
      <c r="D1891" s="48" t="s">
        <v>597</v>
      </c>
      <c r="E1891" s="51"/>
      <c r="F1891" s="52">
        <v>827</v>
      </c>
      <c r="G1891" s="11">
        <f t="shared" si="36"/>
        <v>25176946.599999994</v>
      </c>
    </row>
    <row r="1892" spans="1:7">
      <c r="A1892" s="17">
        <v>41102</v>
      </c>
      <c r="B1892" s="19" t="s">
        <v>219</v>
      </c>
      <c r="C1892" s="23">
        <v>1707</v>
      </c>
      <c r="D1892" s="23" t="s">
        <v>608</v>
      </c>
      <c r="E1892" s="37"/>
      <c r="F1892" s="41">
        <v>206700</v>
      </c>
      <c r="G1892" s="11">
        <f t="shared" si="36"/>
        <v>24970246.599999994</v>
      </c>
    </row>
    <row r="1893" spans="1:7">
      <c r="A1893" s="17">
        <v>41102</v>
      </c>
      <c r="B1893" s="47" t="s">
        <v>596</v>
      </c>
      <c r="C1893" s="48" t="s">
        <v>597</v>
      </c>
      <c r="D1893" s="48" t="s">
        <v>597</v>
      </c>
      <c r="E1893" s="37"/>
      <c r="F1893" s="41">
        <v>7122</v>
      </c>
      <c r="G1893" s="11">
        <f t="shared" si="36"/>
        <v>24963124.599999994</v>
      </c>
    </row>
    <row r="1894" spans="1:7">
      <c r="A1894" s="17">
        <v>41102</v>
      </c>
      <c r="B1894" s="19" t="s">
        <v>598</v>
      </c>
      <c r="C1894" s="23">
        <v>1708</v>
      </c>
      <c r="D1894" s="23" t="s">
        <v>609</v>
      </c>
      <c r="E1894" s="51"/>
      <c r="F1894" s="52">
        <v>1780425</v>
      </c>
      <c r="G1894" s="11">
        <f t="shared" si="36"/>
        <v>23182699.599999994</v>
      </c>
    </row>
    <row r="1895" spans="1:7">
      <c r="A1895" s="17">
        <v>41102</v>
      </c>
      <c r="B1895" s="47" t="s">
        <v>596</v>
      </c>
      <c r="C1895" s="48" t="s">
        <v>597</v>
      </c>
      <c r="D1895" s="48" t="s">
        <v>597</v>
      </c>
      <c r="E1895" s="51"/>
      <c r="F1895" s="52">
        <v>2680</v>
      </c>
      <c r="G1895" s="11">
        <f t="shared" si="36"/>
        <v>23180019.599999994</v>
      </c>
    </row>
    <row r="1896" spans="1:7">
      <c r="A1896" s="17">
        <v>41108</v>
      </c>
      <c r="B1896" s="19" t="s">
        <v>375</v>
      </c>
      <c r="C1896" s="23">
        <v>1709</v>
      </c>
      <c r="D1896" s="23" t="s">
        <v>610</v>
      </c>
      <c r="E1896" s="37"/>
      <c r="F1896" s="41">
        <v>670000</v>
      </c>
      <c r="G1896" s="11">
        <f t="shared" si="36"/>
        <v>22510019.599999994</v>
      </c>
    </row>
    <row r="1897" spans="1:7">
      <c r="A1897" s="17">
        <v>41108</v>
      </c>
      <c r="B1897" s="47" t="s">
        <v>596</v>
      </c>
      <c r="C1897" s="48" t="s">
        <v>597</v>
      </c>
      <c r="D1897" s="48" t="s">
        <v>597</v>
      </c>
      <c r="E1897" s="37"/>
      <c r="F1897" s="41">
        <v>2400</v>
      </c>
      <c r="G1897" s="11">
        <f t="shared" si="36"/>
        <v>22507619.599999994</v>
      </c>
    </row>
    <row r="1898" spans="1:7">
      <c r="A1898" s="17">
        <v>41114</v>
      </c>
      <c r="B1898" s="19" t="s">
        <v>185</v>
      </c>
      <c r="C1898" s="23">
        <v>1710</v>
      </c>
      <c r="D1898" s="23" t="s">
        <v>611</v>
      </c>
      <c r="E1898" s="51"/>
      <c r="F1898" s="52">
        <v>989000</v>
      </c>
      <c r="G1898" s="11">
        <f t="shared" si="36"/>
        <v>21518619.599999994</v>
      </c>
    </row>
    <row r="1899" spans="1:7">
      <c r="A1899" s="17">
        <v>41114</v>
      </c>
      <c r="B1899" s="47" t="s">
        <v>596</v>
      </c>
      <c r="C1899" s="48" t="s">
        <v>597</v>
      </c>
      <c r="D1899" s="48" t="s">
        <v>597</v>
      </c>
      <c r="E1899" s="51"/>
      <c r="F1899" s="52">
        <v>3956</v>
      </c>
      <c r="G1899" s="11">
        <f t="shared" si="36"/>
        <v>21514663.599999994</v>
      </c>
    </row>
    <row r="1900" spans="1:7">
      <c r="A1900" s="17">
        <v>41114</v>
      </c>
      <c r="B1900" s="19" t="s">
        <v>599</v>
      </c>
      <c r="C1900" s="23">
        <v>1711</v>
      </c>
      <c r="D1900" s="23" t="s">
        <v>612</v>
      </c>
      <c r="E1900" s="37"/>
      <c r="F1900" s="41">
        <v>600000</v>
      </c>
      <c r="G1900" s="11">
        <f t="shared" si="36"/>
        <v>20914663.599999994</v>
      </c>
    </row>
    <row r="1901" spans="1:7">
      <c r="A1901" s="17">
        <v>41114</v>
      </c>
      <c r="B1901" s="47" t="s">
        <v>596</v>
      </c>
      <c r="C1901" s="48" t="s">
        <v>597</v>
      </c>
      <c r="D1901" s="48" t="s">
        <v>597</v>
      </c>
      <c r="E1901" s="37"/>
      <c r="F1901" s="41">
        <v>2800</v>
      </c>
      <c r="G1901" s="11">
        <f t="shared" si="36"/>
        <v>20911863.599999994</v>
      </c>
    </row>
    <row r="1902" spans="1:7">
      <c r="A1902" s="17">
        <v>41115</v>
      </c>
      <c r="B1902" s="19" t="s">
        <v>600</v>
      </c>
      <c r="C1902" s="23">
        <v>1712</v>
      </c>
      <c r="D1902" s="23" t="s">
        <v>613</v>
      </c>
      <c r="E1902" s="51"/>
      <c r="F1902" s="52">
        <v>700000</v>
      </c>
      <c r="G1902" s="11">
        <f t="shared" si="36"/>
        <v>20211863.599999994</v>
      </c>
    </row>
    <row r="1903" spans="1:7">
      <c r="A1903" s="17">
        <v>41115</v>
      </c>
      <c r="B1903" s="47" t="s">
        <v>596</v>
      </c>
      <c r="C1903" s="48" t="s">
        <v>597</v>
      </c>
      <c r="D1903" s="48" t="s">
        <v>597</v>
      </c>
      <c r="E1903" s="51"/>
      <c r="F1903" s="52">
        <v>24177</v>
      </c>
      <c r="G1903" s="11">
        <f t="shared" si="36"/>
        <v>20187686.599999994</v>
      </c>
    </row>
    <row r="1904" spans="1:7">
      <c r="A1904" s="17">
        <v>41116</v>
      </c>
      <c r="B1904" s="19" t="s">
        <v>372</v>
      </c>
      <c r="C1904" s="23">
        <v>1713</v>
      </c>
      <c r="D1904" s="23" t="s">
        <v>614</v>
      </c>
      <c r="E1904" s="37"/>
      <c r="F1904" s="41">
        <v>423400</v>
      </c>
      <c r="G1904" s="11">
        <f t="shared" si="36"/>
        <v>19764286.599999994</v>
      </c>
    </row>
    <row r="1905" spans="1:7">
      <c r="A1905" s="17">
        <v>41116</v>
      </c>
      <c r="B1905" s="47" t="s">
        <v>596</v>
      </c>
      <c r="C1905" s="48" t="s">
        <v>597</v>
      </c>
      <c r="D1905" s="48" t="s">
        <v>597</v>
      </c>
      <c r="E1905" s="37"/>
      <c r="F1905" s="41">
        <v>1840</v>
      </c>
      <c r="G1905" s="11">
        <f t="shared" si="36"/>
        <v>19762446.599999994</v>
      </c>
    </row>
    <row r="1906" spans="1:7">
      <c r="A1906" s="17">
        <v>41116</v>
      </c>
      <c r="B1906" s="19" t="s">
        <v>193</v>
      </c>
      <c r="C1906" s="23">
        <v>1714</v>
      </c>
      <c r="D1906" s="23" t="s">
        <v>615</v>
      </c>
      <c r="E1906" s="51"/>
      <c r="F1906" s="52">
        <v>6044247</v>
      </c>
      <c r="G1906" s="11">
        <f t="shared" si="36"/>
        <v>13718199.599999994</v>
      </c>
    </row>
    <row r="1907" spans="1:7">
      <c r="A1907" s="17">
        <v>41116</v>
      </c>
      <c r="B1907" s="47" t="s">
        <v>596</v>
      </c>
      <c r="C1907" s="48" t="s">
        <v>597</v>
      </c>
      <c r="D1907" s="48" t="s">
        <v>597</v>
      </c>
      <c r="E1907" s="51"/>
      <c r="F1907" s="52">
        <v>180</v>
      </c>
      <c r="G1907" s="11">
        <f t="shared" si="36"/>
        <v>13718019.599999994</v>
      </c>
    </row>
    <row r="1908" spans="1:7">
      <c r="A1908" s="17">
        <v>41117</v>
      </c>
      <c r="B1908" s="19" t="s">
        <v>616</v>
      </c>
      <c r="C1908" s="23">
        <v>1715</v>
      </c>
      <c r="D1908" s="23" t="s">
        <v>618</v>
      </c>
      <c r="E1908" s="37"/>
      <c r="F1908" s="41">
        <v>460000</v>
      </c>
      <c r="G1908" s="11">
        <f t="shared" si="36"/>
        <v>13258019.599999994</v>
      </c>
    </row>
    <row r="1909" spans="1:7">
      <c r="A1909" s="17">
        <v>41117</v>
      </c>
      <c r="B1909" s="47" t="s">
        <v>596</v>
      </c>
      <c r="C1909" s="48" t="s">
        <v>597</v>
      </c>
      <c r="D1909" s="48" t="s">
        <v>597</v>
      </c>
      <c r="E1909" s="37"/>
      <c r="F1909" s="41">
        <v>45000</v>
      </c>
      <c r="G1909" s="11">
        <f t="shared" si="36"/>
        <v>13213019.599999994</v>
      </c>
    </row>
    <row r="1910" spans="1:7">
      <c r="A1910" s="17">
        <v>41120</v>
      </c>
      <c r="B1910" s="19" t="s">
        <v>617</v>
      </c>
      <c r="C1910" s="23">
        <v>1716</v>
      </c>
      <c r="D1910" s="23" t="s">
        <v>619</v>
      </c>
      <c r="E1910" s="51"/>
      <c r="F1910" s="52">
        <v>560000</v>
      </c>
      <c r="G1910" s="11">
        <f t="shared" si="36"/>
        <v>12653019.599999994</v>
      </c>
    </row>
    <row r="1911" spans="1:7">
      <c r="A1911" s="17">
        <v>41120</v>
      </c>
      <c r="B1911" s="47" t="s">
        <v>596</v>
      </c>
      <c r="C1911" s="48" t="s">
        <v>597</v>
      </c>
      <c r="D1911" s="48" t="s">
        <v>597</v>
      </c>
      <c r="E1911" s="37"/>
      <c r="F1911" s="41">
        <v>29</v>
      </c>
      <c r="G1911" s="11">
        <f t="shared" si="36"/>
        <v>12652990.599999994</v>
      </c>
    </row>
    <row r="1912" spans="1:7">
      <c r="A1912" s="17">
        <v>41120</v>
      </c>
      <c r="B1912" s="47" t="s">
        <v>596</v>
      </c>
      <c r="C1912" s="48" t="s">
        <v>597</v>
      </c>
      <c r="D1912" s="48" t="s">
        <v>597</v>
      </c>
      <c r="E1912" s="51"/>
      <c r="F1912" s="52">
        <v>7200</v>
      </c>
      <c r="G1912" s="11">
        <f t="shared" si="36"/>
        <v>12645790.599999994</v>
      </c>
    </row>
    <row r="1913" spans="1:7">
      <c r="A1913" s="17">
        <v>41120</v>
      </c>
      <c r="B1913" s="47" t="s">
        <v>596</v>
      </c>
      <c r="C1913" s="48" t="s">
        <v>597</v>
      </c>
      <c r="D1913" s="48" t="s">
        <v>597</v>
      </c>
      <c r="E1913" s="37"/>
      <c r="F1913" s="41">
        <v>2240</v>
      </c>
      <c r="G1913" s="11">
        <f t="shared" si="36"/>
        <v>12643550.599999994</v>
      </c>
    </row>
    <row r="1914" spans="1:7">
      <c r="A1914" s="16"/>
      <c r="B1914" s="12" t="s">
        <v>182</v>
      </c>
      <c r="C1914" s="23"/>
      <c r="D1914" s="23"/>
      <c r="E1914" s="36">
        <f>SUM(E1876:E1913)</f>
        <v>0</v>
      </c>
      <c r="F1914" s="36">
        <f>SUM(F1876:F1913)</f>
        <v>24928509</v>
      </c>
      <c r="G1914" s="9">
        <f>G1876+E1914-F1914</f>
        <v>12643550.599999994</v>
      </c>
    </row>
    <row r="1915" spans="1:7" ht="18.75">
      <c r="A1915" s="126" t="s">
        <v>0</v>
      </c>
      <c r="B1915" s="126"/>
      <c r="C1915" s="126"/>
      <c r="D1915" s="126"/>
      <c r="E1915" s="126"/>
      <c r="F1915" s="126"/>
      <c r="G1915" s="126"/>
    </row>
    <row r="1916" spans="1:7" ht="15.75">
      <c r="A1916" s="127" t="s">
        <v>1</v>
      </c>
      <c r="B1916" s="127"/>
      <c r="C1916" s="127"/>
      <c r="D1916" s="127"/>
      <c r="E1916" s="127"/>
      <c r="F1916" s="127"/>
      <c r="G1916" s="127"/>
    </row>
    <row r="1917" spans="1:7" ht="15.75">
      <c r="A1917" s="127" t="s">
        <v>2</v>
      </c>
      <c r="B1917" s="127"/>
      <c r="C1917" s="127"/>
      <c r="D1917" s="127"/>
      <c r="E1917" s="127"/>
      <c r="F1917" s="127"/>
      <c r="G1917" s="127"/>
    </row>
    <row r="1918" spans="1:7" ht="15.75">
      <c r="A1918" s="127" t="s">
        <v>3</v>
      </c>
      <c r="B1918" s="127"/>
      <c r="C1918" s="127"/>
      <c r="D1918" s="127"/>
      <c r="E1918" s="127"/>
      <c r="F1918" s="127"/>
      <c r="G1918" s="127"/>
    </row>
    <row r="1919" spans="1:7" ht="15.75">
      <c r="A1919" s="128">
        <v>41091</v>
      </c>
      <c r="B1919" s="127"/>
      <c r="C1919" s="127"/>
      <c r="D1919" s="127"/>
      <c r="E1919" s="127"/>
      <c r="F1919" s="127"/>
      <c r="G1919" s="127"/>
    </row>
    <row r="1920" spans="1:7" ht="15.75">
      <c r="A1920" s="128" t="s">
        <v>279</v>
      </c>
      <c r="B1920" s="127"/>
      <c r="C1920" s="127"/>
      <c r="D1920" s="127"/>
      <c r="E1920" s="127"/>
      <c r="F1920" s="127"/>
      <c r="G1920" s="127"/>
    </row>
    <row r="1921" spans="1:9" ht="15.75">
      <c r="A1921" s="4" t="s">
        <v>4</v>
      </c>
      <c r="B1921" s="5" t="s">
        <v>5</v>
      </c>
      <c r="C1921" s="5" t="s">
        <v>183</v>
      </c>
      <c r="D1921" s="5" t="s">
        <v>184</v>
      </c>
      <c r="E1921" s="5" t="s">
        <v>6</v>
      </c>
      <c r="F1921" s="5" t="s">
        <v>7</v>
      </c>
      <c r="G1921" s="5" t="s">
        <v>8</v>
      </c>
    </row>
    <row r="1922" spans="1:9">
      <c r="A1922" s="6"/>
      <c r="B1922" s="12" t="s">
        <v>181</v>
      </c>
      <c r="C1922" s="7"/>
      <c r="D1922" s="7"/>
      <c r="E1922" s="36"/>
      <c r="F1922" s="36">
        <f>F1914</f>
        <v>24928509</v>
      </c>
      <c r="G1922" s="9">
        <f>G1914</f>
        <v>12643550.599999994</v>
      </c>
    </row>
    <row r="1923" spans="1:9">
      <c r="A1923" s="16"/>
      <c r="B1923" s="12" t="s">
        <v>182</v>
      </c>
      <c r="C1923" s="23"/>
      <c r="D1923" s="23"/>
      <c r="E1923" s="36">
        <f>SUM(E1885:E1922)</f>
        <v>0</v>
      </c>
      <c r="F1923" s="36">
        <f>SUM(F1922)</f>
        <v>24928509</v>
      </c>
      <c r="G1923" s="9">
        <f>G1876+E1922-F1922</f>
        <v>12643550.599999994</v>
      </c>
      <c r="H1923" s="46">
        <f>F1877+F1879+F1881+F1883+F1885+F1887+F1889+F1891+F1893+F1895+F1897+F1899+F1901+F1903+F1905+F1907+F1909+F1911+F1912+F1913</f>
        <v>149831</v>
      </c>
      <c r="I1923" s="29"/>
    </row>
    <row r="1924" spans="1:9">
      <c r="A1924" s="30"/>
      <c r="B1924" s="31"/>
      <c r="C1924" s="38"/>
      <c r="D1924" s="38"/>
      <c r="E1924" s="39"/>
      <c r="F1924" s="39"/>
      <c r="G1924" s="32"/>
      <c r="I1924" s="46"/>
    </row>
    <row r="1925" spans="1:9">
      <c r="A1925" s="30"/>
      <c r="B1925" s="31"/>
      <c r="C1925" s="38"/>
      <c r="D1925" s="38"/>
      <c r="E1925" s="39"/>
      <c r="F1925" s="39"/>
      <c r="G1925" s="32"/>
    </row>
    <row r="1926" spans="1:9">
      <c r="A1926" s="30"/>
      <c r="B1926" s="31"/>
      <c r="C1926" s="38"/>
      <c r="D1926" s="38"/>
      <c r="E1926" s="39"/>
      <c r="F1926" s="39"/>
      <c r="G1926" s="32"/>
    </row>
    <row r="1927" spans="1:9">
      <c r="A1927" s="30"/>
      <c r="B1927" s="31"/>
      <c r="C1927" s="38"/>
      <c r="D1927" s="38"/>
      <c r="E1927" s="39"/>
      <c r="F1927" s="39"/>
      <c r="G1927" s="32"/>
    </row>
    <row r="1928" spans="1:9">
      <c r="A1928" s="30"/>
      <c r="B1928" s="31"/>
      <c r="C1928" s="38"/>
      <c r="D1928" s="38"/>
      <c r="E1928" s="39"/>
      <c r="F1928" s="39"/>
      <c r="G1928" s="32"/>
    </row>
    <row r="1929" spans="1:9">
      <c r="A1929" s="30"/>
      <c r="B1929" s="1" t="s">
        <v>28</v>
      </c>
      <c r="C1929" s="1"/>
      <c r="D1929" s="1"/>
      <c r="E1929" s="1" t="s">
        <v>29</v>
      </c>
      <c r="G1929" s="32"/>
    </row>
    <row r="1930" spans="1:9">
      <c r="A1930" s="30"/>
      <c r="B1930" s="1" t="s">
        <v>30</v>
      </c>
      <c r="C1930" s="1"/>
      <c r="D1930" s="1"/>
      <c r="E1930" s="1" t="s">
        <v>31</v>
      </c>
      <c r="G1930" s="32"/>
    </row>
    <row r="1937" spans="1:7" ht="18.75">
      <c r="A1937" s="126" t="s">
        <v>0</v>
      </c>
      <c r="B1937" s="126"/>
      <c r="C1937" s="126"/>
      <c r="D1937" s="126"/>
      <c r="E1937" s="126"/>
      <c r="F1937" s="126"/>
      <c r="G1937" s="126"/>
    </row>
    <row r="1938" spans="1:7" ht="15.75">
      <c r="A1938" s="127" t="s">
        <v>1</v>
      </c>
      <c r="B1938" s="127"/>
      <c r="C1938" s="127"/>
      <c r="D1938" s="127"/>
      <c r="E1938" s="127"/>
      <c r="F1938" s="127"/>
      <c r="G1938" s="127"/>
    </row>
    <row r="1939" spans="1:7" ht="15.75">
      <c r="A1939" s="127" t="s">
        <v>2</v>
      </c>
      <c r="B1939" s="127"/>
      <c r="C1939" s="127"/>
      <c r="D1939" s="127"/>
      <c r="E1939" s="127"/>
      <c r="F1939" s="127"/>
      <c r="G1939" s="127"/>
    </row>
    <row r="1940" spans="1:7" ht="15.75">
      <c r="A1940" s="127" t="s">
        <v>3</v>
      </c>
      <c r="B1940" s="127"/>
      <c r="C1940" s="127"/>
      <c r="D1940" s="127"/>
      <c r="E1940" s="127"/>
      <c r="F1940" s="127"/>
      <c r="G1940" s="127"/>
    </row>
    <row r="1941" spans="1:7" ht="15.75">
      <c r="A1941" s="128">
        <v>41122</v>
      </c>
      <c r="B1941" s="127"/>
      <c r="C1941" s="127"/>
      <c r="D1941" s="127"/>
      <c r="E1941" s="127"/>
      <c r="F1941" s="127"/>
      <c r="G1941" s="127"/>
    </row>
    <row r="1942" spans="1:7" ht="15.75">
      <c r="A1942" s="128" t="s">
        <v>278</v>
      </c>
      <c r="B1942" s="127"/>
      <c r="C1942" s="127"/>
      <c r="D1942" s="127"/>
      <c r="E1942" s="127"/>
      <c r="F1942" s="127"/>
      <c r="G1942" s="127"/>
    </row>
    <row r="1943" spans="1:7" ht="15.75">
      <c r="A1943" s="4" t="s">
        <v>4</v>
      </c>
      <c r="B1943" s="5" t="s">
        <v>5</v>
      </c>
      <c r="C1943" s="5" t="s">
        <v>183</v>
      </c>
      <c r="D1943" s="5" t="s">
        <v>184</v>
      </c>
      <c r="E1943" s="5" t="s">
        <v>6</v>
      </c>
      <c r="F1943" s="5" t="s">
        <v>7</v>
      </c>
      <c r="G1943" s="5" t="s">
        <v>8</v>
      </c>
    </row>
    <row r="1944" spans="1:7">
      <c r="A1944" s="33"/>
      <c r="B1944" s="34" t="s">
        <v>181</v>
      </c>
      <c r="C1944" s="28"/>
      <c r="D1944" s="28"/>
      <c r="E1944" s="36"/>
      <c r="F1944" s="36"/>
      <c r="G1944" s="9">
        <f>G1923</f>
        <v>12643550.599999994</v>
      </c>
    </row>
    <row r="1945" spans="1:7">
      <c r="A1945" s="17">
        <v>41122</v>
      </c>
      <c r="B1945" s="47" t="s">
        <v>680</v>
      </c>
      <c r="C1945" s="48">
        <v>1717</v>
      </c>
      <c r="D1945" s="48" t="s">
        <v>630</v>
      </c>
      <c r="E1945" s="53"/>
      <c r="F1945" s="54">
        <v>3254652.5</v>
      </c>
      <c r="G1945" s="11">
        <f>G1944+E1945-F1945</f>
        <v>9388898.099999994</v>
      </c>
    </row>
    <row r="1946" spans="1:7">
      <c r="A1946" s="17">
        <v>41123</v>
      </c>
      <c r="B1946" s="47" t="s">
        <v>681</v>
      </c>
      <c r="C1946" s="48" t="s">
        <v>597</v>
      </c>
      <c r="D1946" s="48" t="s">
        <v>597</v>
      </c>
      <c r="E1946" s="53"/>
      <c r="F1946" s="54">
        <v>1694</v>
      </c>
      <c r="G1946" s="11">
        <f t="shared" ref="G1946:G1957" si="37">G1945+E1946-F1946</f>
        <v>9387204.099999994</v>
      </c>
    </row>
    <row r="1947" spans="1:7" ht="18" customHeight="1">
      <c r="A1947" s="17">
        <v>41130</v>
      </c>
      <c r="B1947" s="19" t="s">
        <v>219</v>
      </c>
      <c r="C1947" s="23">
        <v>1718</v>
      </c>
      <c r="D1947" s="23" t="s">
        <v>649</v>
      </c>
      <c r="E1947" s="49"/>
      <c r="F1947" s="50">
        <v>300000</v>
      </c>
      <c r="G1947" s="11">
        <f t="shared" si="37"/>
        <v>9087204.099999994</v>
      </c>
    </row>
    <row r="1948" spans="1:7" ht="18" customHeight="1">
      <c r="A1948" s="17">
        <v>41130</v>
      </c>
      <c r="B1948" s="47" t="s">
        <v>681</v>
      </c>
      <c r="C1948" s="48" t="s">
        <v>597</v>
      </c>
      <c r="D1948" s="48" t="s">
        <v>597</v>
      </c>
      <c r="E1948" s="49"/>
      <c r="F1948" s="50">
        <v>13019</v>
      </c>
      <c r="G1948" s="11">
        <f t="shared" si="37"/>
        <v>9074185.099999994</v>
      </c>
    </row>
    <row r="1949" spans="1:7">
      <c r="A1949" s="17">
        <v>41130</v>
      </c>
      <c r="B1949" s="47" t="s">
        <v>626</v>
      </c>
      <c r="C1949" s="48">
        <v>1719</v>
      </c>
      <c r="D1949" s="48" t="s">
        <v>652</v>
      </c>
      <c r="E1949" s="49"/>
      <c r="F1949" s="50">
        <v>1503740</v>
      </c>
      <c r="G1949" s="11">
        <f t="shared" si="37"/>
        <v>7570445.099999994</v>
      </c>
    </row>
    <row r="1950" spans="1:7">
      <c r="A1950" s="17">
        <v>41130</v>
      </c>
      <c r="B1950" s="47" t="s">
        <v>681</v>
      </c>
      <c r="C1950" s="48" t="s">
        <v>597</v>
      </c>
      <c r="D1950" s="48" t="s">
        <v>597</v>
      </c>
      <c r="E1950" s="49"/>
      <c r="F1950" s="50">
        <v>6015</v>
      </c>
      <c r="G1950" s="11">
        <f t="shared" si="37"/>
        <v>7564430.099999994</v>
      </c>
    </row>
    <row r="1951" spans="1:7">
      <c r="A1951" s="17">
        <v>41144</v>
      </c>
      <c r="B1951" s="19" t="s">
        <v>185</v>
      </c>
      <c r="C1951" s="23">
        <v>1720</v>
      </c>
      <c r="D1951" s="23" t="s">
        <v>671</v>
      </c>
      <c r="E1951" s="37"/>
      <c r="F1951" s="41">
        <v>345000</v>
      </c>
      <c r="G1951" s="11">
        <f t="shared" si="37"/>
        <v>7219430.099999994</v>
      </c>
    </row>
    <row r="1952" spans="1:7">
      <c r="A1952" s="17">
        <v>41144</v>
      </c>
      <c r="B1952" s="47" t="s">
        <v>681</v>
      </c>
      <c r="C1952" s="48" t="s">
        <v>597</v>
      </c>
      <c r="D1952" s="48" t="s">
        <v>597</v>
      </c>
      <c r="E1952" s="37"/>
      <c r="F1952" s="41">
        <v>1200</v>
      </c>
      <c r="G1952" s="11">
        <f t="shared" si="37"/>
        <v>7218230.099999994</v>
      </c>
    </row>
    <row r="1953" spans="1:8">
      <c r="A1953" s="17">
        <v>41144</v>
      </c>
      <c r="B1953" s="47" t="s">
        <v>681</v>
      </c>
      <c r="C1953" s="48" t="s">
        <v>597</v>
      </c>
      <c r="D1953" s="48" t="s">
        <v>597</v>
      </c>
      <c r="E1953" s="51"/>
      <c r="F1953" s="52">
        <v>1380</v>
      </c>
      <c r="G1953" s="11">
        <f t="shared" si="37"/>
        <v>7216850.099999994</v>
      </c>
    </row>
    <row r="1954" spans="1:8">
      <c r="A1954" s="17">
        <v>41150</v>
      </c>
      <c r="B1954" s="47" t="s">
        <v>681</v>
      </c>
      <c r="C1954" s="48" t="s">
        <v>597</v>
      </c>
      <c r="D1954" s="48" t="s">
        <v>597</v>
      </c>
      <c r="E1954" s="51"/>
      <c r="F1954" s="52">
        <v>180</v>
      </c>
      <c r="G1954" s="11">
        <f t="shared" si="37"/>
        <v>7216670.099999994</v>
      </c>
    </row>
    <row r="1955" spans="1:8">
      <c r="A1955" s="17">
        <v>41150</v>
      </c>
      <c r="B1955" s="47" t="s">
        <v>681</v>
      </c>
      <c r="C1955" s="48" t="s">
        <v>597</v>
      </c>
      <c r="D1955" s="48" t="s">
        <v>597</v>
      </c>
      <c r="E1955" s="37"/>
      <c r="F1955" s="41">
        <v>45000</v>
      </c>
      <c r="G1955" s="11">
        <f t="shared" si="37"/>
        <v>7171670.099999994</v>
      </c>
    </row>
    <row r="1956" spans="1:8">
      <c r="A1956" s="17">
        <v>41150</v>
      </c>
      <c r="B1956" s="47" t="s">
        <v>681</v>
      </c>
      <c r="C1956" s="48" t="s">
        <v>597</v>
      </c>
      <c r="D1956" s="48" t="s">
        <v>597</v>
      </c>
      <c r="E1956" s="37"/>
      <c r="F1956" s="41">
        <v>29</v>
      </c>
      <c r="G1956" s="11">
        <f t="shared" si="37"/>
        <v>7171641.099999994</v>
      </c>
    </row>
    <row r="1957" spans="1:8">
      <c r="A1957" s="17">
        <v>41150</v>
      </c>
      <c r="B1957" s="47" t="s">
        <v>681</v>
      </c>
      <c r="C1957" s="48" t="s">
        <v>597</v>
      </c>
      <c r="D1957" s="48" t="s">
        <v>597</v>
      </c>
      <c r="E1957" s="51"/>
      <c r="F1957" s="52">
        <f>7200-0.5</f>
        <v>7199.5</v>
      </c>
      <c r="G1957" s="11">
        <f t="shared" si="37"/>
        <v>7164441.599999994</v>
      </c>
    </row>
    <row r="1958" spans="1:8">
      <c r="A1958" s="16"/>
      <c r="B1958" s="12" t="s">
        <v>182</v>
      </c>
      <c r="C1958" s="23"/>
      <c r="D1958" s="23"/>
      <c r="E1958" s="36">
        <f>SUM(E1944:E1957)</f>
        <v>0</v>
      </c>
      <c r="F1958" s="36">
        <f>SUM(F1944:F1957)</f>
        <v>5479109</v>
      </c>
      <c r="G1958" s="9">
        <f>G1944+E1958-F1958</f>
        <v>7164441.599999994</v>
      </c>
      <c r="H1958" s="13">
        <f>F1946+F1948+F1950+F1952+F1953+F1954+F1955+F1956+F1957</f>
        <v>75716.5</v>
      </c>
    </row>
    <row r="1960" spans="1:8">
      <c r="G1960" s="29"/>
    </row>
    <row r="1961" spans="1:8">
      <c r="G1961" s="46"/>
    </row>
    <row r="1967" spans="1:8">
      <c r="B1967" s="1" t="s">
        <v>28</v>
      </c>
      <c r="C1967" s="1"/>
      <c r="D1967" s="1"/>
      <c r="E1967" s="1" t="s">
        <v>29</v>
      </c>
    </row>
    <row r="1968" spans="1:8">
      <c r="B1968" s="1" t="s">
        <v>30</v>
      </c>
      <c r="C1968" s="1"/>
      <c r="D1968" s="1"/>
      <c r="E1968" s="1" t="s">
        <v>31</v>
      </c>
    </row>
    <row r="1983" spans="1:7" ht="18.75">
      <c r="A1983" s="126" t="s">
        <v>0</v>
      </c>
      <c r="B1983" s="126"/>
      <c r="C1983" s="126"/>
      <c r="D1983" s="126"/>
      <c r="E1983" s="126"/>
      <c r="F1983" s="126"/>
      <c r="G1983" s="126"/>
    </row>
    <row r="1984" spans="1:7" ht="15.75">
      <c r="A1984" s="127" t="s">
        <v>1</v>
      </c>
      <c r="B1984" s="127"/>
      <c r="C1984" s="127"/>
      <c r="D1984" s="127"/>
      <c r="E1984" s="127"/>
      <c r="F1984" s="127"/>
      <c r="G1984" s="127"/>
    </row>
    <row r="1985" spans="1:8" ht="15.75">
      <c r="A1985" s="127" t="s">
        <v>2</v>
      </c>
      <c r="B1985" s="127"/>
      <c r="C1985" s="127"/>
      <c r="D1985" s="127"/>
      <c r="E1985" s="127"/>
      <c r="F1985" s="127"/>
      <c r="G1985" s="127"/>
    </row>
    <row r="1986" spans="1:8" ht="15.75">
      <c r="A1986" s="127" t="s">
        <v>3</v>
      </c>
      <c r="B1986" s="127"/>
      <c r="C1986" s="127"/>
      <c r="D1986" s="127"/>
      <c r="E1986" s="127"/>
      <c r="F1986" s="127"/>
      <c r="G1986" s="127"/>
    </row>
    <row r="1987" spans="1:8" ht="15.75">
      <c r="A1987" s="128">
        <v>41153</v>
      </c>
      <c r="B1987" s="127"/>
      <c r="C1987" s="127"/>
      <c r="D1987" s="127"/>
      <c r="E1987" s="127"/>
      <c r="F1987" s="127"/>
      <c r="G1987" s="127"/>
    </row>
    <row r="1988" spans="1:8" ht="15.75">
      <c r="A1988" s="128" t="s">
        <v>330</v>
      </c>
      <c r="B1988" s="127"/>
      <c r="C1988" s="127"/>
      <c r="D1988" s="127"/>
      <c r="E1988" s="127"/>
      <c r="F1988" s="127"/>
      <c r="G1988" s="127"/>
    </row>
    <row r="1989" spans="1:8" ht="15.75">
      <c r="A1989" s="4" t="s">
        <v>4</v>
      </c>
      <c r="B1989" s="5" t="s">
        <v>5</v>
      </c>
      <c r="C1989" s="5" t="s">
        <v>183</v>
      </c>
      <c r="D1989" s="5" t="s">
        <v>184</v>
      </c>
      <c r="E1989" s="5" t="s">
        <v>6</v>
      </c>
      <c r="F1989" s="5" t="s">
        <v>7</v>
      </c>
      <c r="G1989" s="5" t="s">
        <v>8</v>
      </c>
    </row>
    <row r="1990" spans="1:8">
      <c r="A1990" s="33"/>
      <c r="B1990" s="34" t="s">
        <v>181</v>
      </c>
      <c r="C1990" s="28"/>
      <c r="D1990" s="28"/>
      <c r="E1990" s="36"/>
      <c r="F1990" s="36"/>
      <c r="G1990" s="9">
        <f>G1958</f>
        <v>7164441.599999994</v>
      </c>
    </row>
    <row r="1991" spans="1:8">
      <c r="A1991" s="17">
        <v>41170</v>
      </c>
      <c r="B1991" s="19" t="s">
        <v>700</v>
      </c>
      <c r="C1991" s="23">
        <v>1721</v>
      </c>
      <c r="D1991" s="23" t="s">
        <v>703</v>
      </c>
      <c r="E1991" s="53"/>
      <c r="F1991" s="54">
        <v>1524700</v>
      </c>
      <c r="G1991" s="11">
        <f>G1990+E1991-F1991</f>
        <v>5639741.599999994</v>
      </c>
      <c r="H1991">
        <f>35*15</f>
        <v>525</v>
      </c>
    </row>
    <row r="1992" spans="1:8">
      <c r="A1992" s="17">
        <v>41170</v>
      </c>
      <c r="B1992" s="19" t="s">
        <v>229</v>
      </c>
      <c r="C1992" s="23" t="s">
        <v>597</v>
      </c>
      <c r="D1992" s="23" t="s">
        <v>597</v>
      </c>
      <c r="E1992" s="53"/>
      <c r="F1992" s="54">
        <v>1560</v>
      </c>
      <c r="G1992" s="11">
        <f t="shared" ref="G1992:G2008" si="38">G1991+E1992-F1992</f>
        <v>5638181.599999994</v>
      </c>
    </row>
    <row r="1993" spans="1:8">
      <c r="A1993" s="17">
        <v>41170</v>
      </c>
      <c r="B1993" s="19" t="s">
        <v>628</v>
      </c>
      <c r="C1993" s="23">
        <v>1722</v>
      </c>
      <c r="D1993" s="23" t="s">
        <v>704</v>
      </c>
      <c r="E1993" s="53"/>
      <c r="F1993" s="54">
        <v>390000</v>
      </c>
      <c r="G1993" s="11">
        <f t="shared" si="38"/>
        <v>5248181.599999994</v>
      </c>
    </row>
    <row r="1994" spans="1:8">
      <c r="A1994" s="17">
        <v>41170</v>
      </c>
      <c r="B1994" s="19" t="s">
        <v>229</v>
      </c>
      <c r="C1994" s="23" t="s">
        <v>597</v>
      </c>
      <c r="D1994" s="23" t="s">
        <v>597</v>
      </c>
      <c r="E1994" s="53"/>
      <c r="F1994" s="54">
        <v>536</v>
      </c>
      <c r="G1994" s="11">
        <f t="shared" si="38"/>
        <v>5247645.599999994</v>
      </c>
    </row>
    <row r="1995" spans="1:8">
      <c r="A1995" s="17">
        <v>41170</v>
      </c>
      <c r="B1995" s="19" t="s">
        <v>229</v>
      </c>
      <c r="C1995" s="23" t="s">
        <v>597</v>
      </c>
      <c r="D1995" s="23" t="s">
        <v>597</v>
      </c>
      <c r="E1995" s="53"/>
      <c r="F1995" s="54">
        <v>134000</v>
      </c>
      <c r="G1995" s="11">
        <f t="shared" si="38"/>
        <v>5113645.599999994</v>
      </c>
    </row>
    <row r="1996" spans="1:8">
      <c r="A1996" s="17">
        <v>41170</v>
      </c>
      <c r="B1996" s="19" t="s">
        <v>701</v>
      </c>
      <c r="C1996" s="23">
        <v>1723</v>
      </c>
      <c r="D1996" s="23" t="s">
        <v>705</v>
      </c>
      <c r="E1996" s="49"/>
      <c r="F1996" s="50">
        <v>256000</v>
      </c>
      <c r="G1996" s="11">
        <f t="shared" si="38"/>
        <v>4857645.599999994</v>
      </c>
    </row>
    <row r="1997" spans="1:8">
      <c r="A1997" s="17">
        <v>41170</v>
      </c>
      <c r="B1997" s="19" t="s">
        <v>229</v>
      </c>
      <c r="C1997" s="23" t="s">
        <v>597</v>
      </c>
      <c r="D1997" s="23" t="s">
        <v>597</v>
      </c>
      <c r="E1997" s="49"/>
      <c r="F1997" s="50">
        <v>86</v>
      </c>
      <c r="G1997" s="11">
        <f t="shared" si="38"/>
        <v>4857559.599999994</v>
      </c>
    </row>
    <row r="1998" spans="1:8">
      <c r="A1998" s="17">
        <v>41172</v>
      </c>
      <c r="B1998" s="19" t="s">
        <v>702</v>
      </c>
      <c r="C1998" s="23">
        <v>1724</v>
      </c>
      <c r="D1998" s="23" t="s">
        <v>706</v>
      </c>
      <c r="E1998" s="49"/>
      <c r="F1998" s="50">
        <v>650000</v>
      </c>
      <c r="G1998" s="11">
        <f t="shared" si="38"/>
        <v>4207559.599999994</v>
      </c>
    </row>
    <row r="1999" spans="1:8">
      <c r="A1999" s="17">
        <v>41172</v>
      </c>
      <c r="B1999" s="19" t="s">
        <v>229</v>
      </c>
      <c r="C1999" s="23" t="s">
        <v>597</v>
      </c>
      <c r="D1999" s="23" t="s">
        <v>597</v>
      </c>
      <c r="E1999" s="49"/>
      <c r="F1999" s="50">
        <v>21440</v>
      </c>
      <c r="G1999" s="11">
        <f t="shared" si="38"/>
        <v>4186119.599999994</v>
      </c>
    </row>
    <row r="2000" spans="1:8">
      <c r="A2000" s="17">
        <v>41173</v>
      </c>
      <c r="B2000" s="19" t="s">
        <v>185</v>
      </c>
      <c r="C2000" s="23">
        <v>1725</v>
      </c>
      <c r="D2000" s="23" t="s">
        <v>707</v>
      </c>
      <c r="E2000" s="49"/>
      <c r="F2000" s="50">
        <v>892000</v>
      </c>
      <c r="G2000" s="11">
        <f t="shared" si="38"/>
        <v>3294119.599999994</v>
      </c>
    </row>
    <row r="2001" spans="1:8">
      <c r="A2001" s="17">
        <v>41173</v>
      </c>
      <c r="B2001" s="19" t="s">
        <v>229</v>
      </c>
      <c r="C2001" s="23" t="s">
        <v>597</v>
      </c>
      <c r="D2001" s="23" t="s">
        <v>597</v>
      </c>
      <c r="E2001" s="49"/>
      <c r="F2001" s="50">
        <v>6099</v>
      </c>
      <c r="G2001" s="11">
        <f t="shared" si="38"/>
        <v>3288020.599999994</v>
      </c>
    </row>
    <row r="2002" spans="1:8">
      <c r="A2002" s="17">
        <v>41173</v>
      </c>
      <c r="B2002" s="19" t="s">
        <v>229</v>
      </c>
      <c r="C2002" s="23" t="s">
        <v>597</v>
      </c>
      <c r="D2002" s="23" t="s">
        <v>597</v>
      </c>
      <c r="E2002" s="37"/>
      <c r="F2002" s="41">
        <v>1024</v>
      </c>
      <c r="G2002" s="11">
        <f t="shared" si="38"/>
        <v>3286996.599999994</v>
      </c>
    </row>
    <row r="2003" spans="1:8">
      <c r="A2003" s="17">
        <v>41173</v>
      </c>
      <c r="B2003" s="19" t="s">
        <v>229</v>
      </c>
      <c r="C2003" s="23" t="s">
        <v>597</v>
      </c>
      <c r="D2003" s="23" t="s">
        <v>597</v>
      </c>
      <c r="E2003" s="37"/>
      <c r="F2003" s="41">
        <v>2600</v>
      </c>
      <c r="G2003" s="11">
        <f t="shared" si="38"/>
        <v>3284396.599999994</v>
      </c>
    </row>
    <row r="2004" spans="1:8">
      <c r="A2004" s="17">
        <v>41173</v>
      </c>
      <c r="B2004" s="19" t="s">
        <v>229</v>
      </c>
      <c r="C2004" s="23" t="s">
        <v>597</v>
      </c>
      <c r="D2004" s="23" t="s">
        <v>597</v>
      </c>
      <c r="E2004" s="51"/>
      <c r="F2004" s="52">
        <v>3568</v>
      </c>
      <c r="G2004" s="11">
        <f t="shared" si="38"/>
        <v>3280828.599999994</v>
      </c>
    </row>
    <row r="2005" spans="1:8">
      <c r="A2005" s="17">
        <v>41173</v>
      </c>
      <c r="B2005" s="19" t="s">
        <v>229</v>
      </c>
      <c r="C2005" s="23" t="s">
        <v>597</v>
      </c>
      <c r="D2005" s="23" t="s">
        <v>597</v>
      </c>
      <c r="E2005" s="51"/>
      <c r="F2005" s="52">
        <v>180</v>
      </c>
      <c r="G2005" s="11">
        <f t="shared" si="38"/>
        <v>3280648.599999994</v>
      </c>
    </row>
    <row r="2006" spans="1:8">
      <c r="A2006" s="17">
        <v>41173</v>
      </c>
      <c r="B2006" s="19" t="s">
        <v>229</v>
      </c>
      <c r="C2006" s="23" t="s">
        <v>597</v>
      </c>
      <c r="D2006" s="23" t="s">
        <v>597</v>
      </c>
      <c r="E2006" s="37"/>
      <c r="F2006" s="41">
        <v>45000</v>
      </c>
      <c r="G2006" s="11">
        <f t="shared" si="38"/>
        <v>3235648.599999994</v>
      </c>
    </row>
    <row r="2007" spans="1:8">
      <c r="A2007" s="17">
        <v>41173</v>
      </c>
      <c r="B2007" s="19" t="s">
        <v>229</v>
      </c>
      <c r="C2007" s="23" t="s">
        <v>597</v>
      </c>
      <c r="D2007" s="23" t="s">
        <v>597</v>
      </c>
      <c r="E2007" s="37"/>
      <c r="F2007" s="41">
        <v>29</v>
      </c>
      <c r="G2007" s="11">
        <f t="shared" si="38"/>
        <v>3235619.599999994</v>
      </c>
    </row>
    <row r="2008" spans="1:8">
      <c r="A2008" s="17">
        <v>41173</v>
      </c>
      <c r="B2008" s="19" t="s">
        <v>229</v>
      </c>
      <c r="C2008" s="23" t="s">
        <v>597</v>
      </c>
      <c r="D2008" s="23" t="s">
        <v>597</v>
      </c>
      <c r="E2008" s="51"/>
      <c r="F2008" s="52">
        <v>7200</v>
      </c>
      <c r="G2008" s="11">
        <f t="shared" si="38"/>
        <v>3228419.599999994</v>
      </c>
    </row>
    <row r="2009" spans="1:8">
      <c r="A2009" s="16"/>
      <c r="B2009" s="12" t="s">
        <v>182</v>
      </c>
      <c r="C2009" s="23"/>
      <c r="D2009" s="23"/>
      <c r="E2009" s="36">
        <f>SUM(E1990:E2008)</f>
        <v>0</v>
      </c>
      <c r="F2009" s="36">
        <f>SUM(F1990:F2008)</f>
        <v>3936022</v>
      </c>
      <c r="G2009" s="9">
        <f>G1990+E2009-F2009</f>
        <v>3228419.599999994</v>
      </c>
      <c r="H2009" s="13">
        <f>F1992+F1994+F1995+F1997+F1999+F2001+F2002+F2003+F2004+F2005+F2006+F2007+F2008</f>
        <v>223322</v>
      </c>
    </row>
    <row r="2011" spans="1:8">
      <c r="G2011" s="29"/>
    </row>
    <row r="2012" spans="1:8">
      <c r="G2012" s="46"/>
    </row>
    <row r="2018" spans="1:7">
      <c r="B2018" s="1" t="s">
        <v>28</v>
      </c>
      <c r="C2018" s="1"/>
      <c r="D2018" s="1"/>
      <c r="E2018" s="1" t="s">
        <v>29</v>
      </c>
    </row>
    <row r="2019" spans="1:7">
      <c r="B2019" s="1" t="s">
        <v>30</v>
      </c>
      <c r="C2019" s="1"/>
      <c r="D2019" s="1"/>
      <c r="E2019" s="1" t="s">
        <v>31</v>
      </c>
    </row>
    <row r="2029" spans="1:7" ht="18.75">
      <c r="A2029" s="126" t="s">
        <v>0</v>
      </c>
      <c r="B2029" s="126"/>
      <c r="C2029" s="126"/>
      <c r="D2029" s="126"/>
      <c r="E2029" s="126"/>
      <c r="F2029" s="126"/>
      <c r="G2029" s="126"/>
    </row>
    <row r="2030" spans="1:7" ht="15.75">
      <c r="A2030" s="127" t="s">
        <v>1</v>
      </c>
      <c r="B2030" s="127"/>
      <c r="C2030" s="127"/>
      <c r="D2030" s="127"/>
      <c r="E2030" s="127"/>
      <c r="F2030" s="127"/>
      <c r="G2030" s="127"/>
    </row>
    <row r="2031" spans="1:7" ht="15.75">
      <c r="A2031" s="127" t="s">
        <v>2</v>
      </c>
      <c r="B2031" s="127"/>
      <c r="C2031" s="127"/>
      <c r="D2031" s="127"/>
      <c r="E2031" s="127"/>
      <c r="F2031" s="127"/>
      <c r="G2031" s="127"/>
    </row>
    <row r="2032" spans="1:7" ht="15.75">
      <c r="A2032" s="127" t="s">
        <v>3</v>
      </c>
      <c r="B2032" s="127"/>
      <c r="C2032" s="127"/>
      <c r="D2032" s="127"/>
      <c r="E2032" s="127"/>
      <c r="F2032" s="127"/>
      <c r="G2032" s="127"/>
    </row>
    <row r="2033" spans="1:8" ht="15.75">
      <c r="A2033" s="128">
        <v>41183</v>
      </c>
      <c r="B2033" s="127"/>
      <c r="C2033" s="127"/>
      <c r="D2033" s="127"/>
      <c r="E2033" s="127"/>
      <c r="F2033" s="127"/>
      <c r="G2033" s="127"/>
    </row>
    <row r="2034" spans="1:8" ht="15.75">
      <c r="A2034" s="128" t="s">
        <v>330</v>
      </c>
      <c r="B2034" s="127"/>
      <c r="C2034" s="127"/>
      <c r="D2034" s="127"/>
      <c r="E2034" s="127"/>
      <c r="F2034" s="127"/>
      <c r="G2034" s="127"/>
    </row>
    <row r="2035" spans="1:8" ht="15.75">
      <c r="A2035" s="4" t="s">
        <v>4</v>
      </c>
      <c r="B2035" s="5" t="s">
        <v>5</v>
      </c>
      <c r="C2035" s="5" t="s">
        <v>183</v>
      </c>
      <c r="D2035" s="5" t="s">
        <v>184</v>
      </c>
      <c r="E2035" s="5" t="s">
        <v>6</v>
      </c>
      <c r="F2035" s="5" t="s">
        <v>7</v>
      </c>
      <c r="G2035" s="5" t="s">
        <v>8</v>
      </c>
    </row>
    <row r="2036" spans="1:8">
      <c r="A2036" s="33"/>
      <c r="B2036" s="34" t="s">
        <v>181</v>
      </c>
      <c r="C2036" s="28"/>
      <c r="D2036" s="28"/>
      <c r="E2036" s="36"/>
      <c r="F2036" s="36"/>
      <c r="G2036" s="9">
        <f>G2009</f>
        <v>3228419.599999994</v>
      </c>
    </row>
    <row r="2037" spans="1:8">
      <c r="A2037" s="17">
        <v>41190</v>
      </c>
      <c r="B2037" s="19" t="s">
        <v>229</v>
      </c>
      <c r="C2037" s="23" t="s">
        <v>597</v>
      </c>
      <c r="D2037" s="23" t="s">
        <v>597</v>
      </c>
      <c r="E2037" s="53"/>
      <c r="F2037" s="54">
        <v>8000</v>
      </c>
      <c r="G2037" s="11">
        <f>G2036+E2037-F2037</f>
        <v>3220419.599999994</v>
      </c>
    </row>
    <row r="2038" spans="1:8">
      <c r="A2038" s="17">
        <v>41190</v>
      </c>
      <c r="B2038" s="19" t="s">
        <v>219</v>
      </c>
      <c r="C2038" s="23">
        <v>1726</v>
      </c>
      <c r="D2038" s="23" t="s">
        <v>743</v>
      </c>
      <c r="E2038" s="53"/>
      <c r="F2038" s="54">
        <v>2000000</v>
      </c>
      <c r="G2038" s="11">
        <f t="shared" ref="G2038:G2044" si="39">G2037+E2038-F2038</f>
        <v>1220419.599999994</v>
      </c>
    </row>
    <row r="2039" spans="1:8">
      <c r="A2039" s="17">
        <v>41204</v>
      </c>
      <c r="B2039" s="19" t="s">
        <v>185</v>
      </c>
      <c r="C2039" s="23">
        <v>1727</v>
      </c>
      <c r="D2039" s="23" t="s">
        <v>744</v>
      </c>
      <c r="E2039" s="53"/>
      <c r="F2039" s="54">
        <v>439000</v>
      </c>
      <c r="G2039" s="11">
        <f t="shared" si="39"/>
        <v>781419.59999999404</v>
      </c>
    </row>
    <row r="2040" spans="1:8">
      <c r="A2040" s="17">
        <v>41211</v>
      </c>
      <c r="B2040" s="19" t="s">
        <v>229</v>
      </c>
      <c r="C2040" s="23" t="s">
        <v>597</v>
      </c>
      <c r="D2040" s="23" t="s">
        <v>597</v>
      </c>
      <c r="E2040" s="53"/>
      <c r="F2040" s="54">
        <v>1756</v>
      </c>
      <c r="G2040" s="11">
        <f t="shared" si="39"/>
        <v>779663.59999999404</v>
      </c>
    </row>
    <row r="2041" spans="1:8">
      <c r="A2041" s="17">
        <v>41211</v>
      </c>
      <c r="B2041" s="19" t="s">
        <v>229</v>
      </c>
      <c r="C2041" s="23" t="s">
        <v>597</v>
      </c>
      <c r="D2041" s="23" t="s">
        <v>597</v>
      </c>
      <c r="E2041" s="53"/>
      <c r="F2041" s="54">
        <v>180</v>
      </c>
      <c r="G2041" s="11">
        <f t="shared" si="39"/>
        <v>779483.59999999404</v>
      </c>
    </row>
    <row r="2042" spans="1:8">
      <c r="A2042" s="17">
        <v>41211</v>
      </c>
      <c r="B2042" s="19" t="s">
        <v>229</v>
      </c>
      <c r="C2042" s="23" t="s">
        <v>597</v>
      </c>
      <c r="D2042" s="23" t="s">
        <v>597</v>
      </c>
      <c r="E2042" s="53"/>
      <c r="F2042" s="54">
        <v>45000</v>
      </c>
      <c r="G2042" s="11">
        <f t="shared" si="39"/>
        <v>734483.59999999404</v>
      </c>
    </row>
    <row r="2043" spans="1:8">
      <c r="A2043" s="17">
        <v>41211</v>
      </c>
      <c r="B2043" s="19" t="s">
        <v>229</v>
      </c>
      <c r="C2043" s="23" t="s">
        <v>597</v>
      </c>
      <c r="D2043" s="23" t="s">
        <v>597</v>
      </c>
      <c r="E2043" s="53"/>
      <c r="F2043" s="54">
        <v>29</v>
      </c>
      <c r="G2043" s="11">
        <f t="shared" si="39"/>
        <v>734454.59999999404</v>
      </c>
    </row>
    <row r="2044" spans="1:8">
      <c r="A2044" s="17">
        <v>41211</v>
      </c>
      <c r="B2044" s="19" t="s">
        <v>229</v>
      </c>
      <c r="C2044" s="23" t="s">
        <v>597</v>
      </c>
      <c r="D2044" s="23" t="s">
        <v>597</v>
      </c>
      <c r="E2044" s="49"/>
      <c r="F2044" s="50">
        <v>7200</v>
      </c>
      <c r="G2044" s="11">
        <f t="shared" si="39"/>
        <v>727254.59999999404</v>
      </c>
    </row>
    <row r="2045" spans="1:8">
      <c r="A2045" s="16"/>
      <c r="B2045" s="12" t="s">
        <v>182</v>
      </c>
      <c r="C2045" s="23"/>
      <c r="D2045" s="23"/>
      <c r="E2045" s="36">
        <f>SUM(E2036:E2044)</f>
        <v>0</v>
      </c>
      <c r="F2045" s="36">
        <f>SUM(F2036:F2044)</f>
        <v>2501165</v>
      </c>
      <c r="G2045" s="9">
        <f>G2036+E2045-F2045</f>
        <v>727254.59999999404</v>
      </c>
      <c r="H2045" s="13">
        <f>F2037+F2040+F2041+F2042+F2043+F2044</f>
        <v>62165</v>
      </c>
    </row>
    <row r="2047" spans="1:8">
      <c r="G2047" s="29"/>
    </row>
    <row r="2048" spans="1:8">
      <c r="G2048" s="46"/>
    </row>
    <row r="2054" spans="2:5">
      <c r="B2054" s="1" t="s">
        <v>28</v>
      </c>
      <c r="C2054" s="1"/>
      <c r="D2054" s="1"/>
      <c r="E2054" s="1" t="s">
        <v>29</v>
      </c>
    </row>
    <row r="2055" spans="2:5">
      <c r="B2055" s="1" t="s">
        <v>30</v>
      </c>
      <c r="C2055" s="1"/>
      <c r="D2055" s="1"/>
      <c r="E2055" s="1" t="s">
        <v>31</v>
      </c>
    </row>
    <row r="2082" spans="1:7" ht="18.75">
      <c r="A2082" s="126" t="s">
        <v>0</v>
      </c>
      <c r="B2082" s="126"/>
      <c r="C2082" s="126"/>
      <c r="D2082" s="126"/>
      <c r="E2082" s="126"/>
      <c r="F2082" s="126"/>
      <c r="G2082" s="126"/>
    </row>
    <row r="2083" spans="1:7" ht="15.75">
      <c r="A2083" s="127" t="s">
        <v>1</v>
      </c>
      <c r="B2083" s="127"/>
      <c r="C2083" s="127"/>
      <c r="D2083" s="127"/>
      <c r="E2083" s="127"/>
      <c r="F2083" s="127"/>
      <c r="G2083" s="127"/>
    </row>
    <row r="2084" spans="1:7" ht="15.75">
      <c r="A2084" s="127" t="s">
        <v>2</v>
      </c>
      <c r="B2084" s="127"/>
      <c r="C2084" s="127"/>
      <c r="D2084" s="127"/>
      <c r="E2084" s="127"/>
      <c r="F2084" s="127"/>
      <c r="G2084" s="127"/>
    </row>
    <row r="2085" spans="1:7" ht="15.75">
      <c r="A2085" s="127" t="s">
        <v>3</v>
      </c>
      <c r="B2085" s="127"/>
      <c r="C2085" s="127"/>
      <c r="D2085" s="127"/>
      <c r="E2085" s="127"/>
      <c r="F2085" s="127"/>
      <c r="G2085" s="127"/>
    </row>
    <row r="2086" spans="1:7" ht="15.75">
      <c r="A2086" s="128">
        <v>41214</v>
      </c>
      <c r="B2086" s="127"/>
      <c r="C2086" s="127"/>
      <c r="D2086" s="127"/>
      <c r="E2086" s="127"/>
      <c r="F2086" s="127"/>
      <c r="G2086" s="127"/>
    </row>
    <row r="2087" spans="1:7" ht="15.75">
      <c r="A2087" s="128" t="s">
        <v>330</v>
      </c>
      <c r="B2087" s="127"/>
      <c r="C2087" s="127"/>
      <c r="D2087" s="127"/>
      <c r="E2087" s="127"/>
      <c r="F2087" s="127"/>
      <c r="G2087" s="127"/>
    </row>
    <row r="2088" spans="1:7" ht="15.75">
      <c r="A2088" s="4" t="s">
        <v>4</v>
      </c>
      <c r="B2088" s="5" t="s">
        <v>5</v>
      </c>
      <c r="C2088" s="5" t="s">
        <v>183</v>
      </c>
      <c r="D2088" s="5" t="s">
        <v>184</v>
      </c>
      <c r="E2088" s="5" t="s">
        <v>6</v>
      </c>
      <c r="F2088" s="5" t="s">
        <v>7</v>
      </c>
      <c r="G2088" s="5" t="s">
        <v>8</v>
      </c>
    </row>
    <row r="2089" spans="1:7">
      <c r="A2089" s="33"/>
      <c r="B2089" s="34" t="s">
        <v>181</v>
      </c>
      <c r="C2089" s="28"/>
      <c r="D2089" s="28"/>
      <c r="E2089" s="36"/>
      <c r="F2089" s="36"/>
      <c r="G2089" s="9">
        <f>G2045</f>
        <v>727254.59999999404</v>
      </c>
    </row>
    <row r="2090" spans="1:7">
      <c r="A2090" s="17">
        <v>41241</v>
      </c>
      <c r="B2090" s="19" t="s">
        <v>229</v>
      </c>
      <c r="C2090" s="23" t="s">
        <v>597</v>
      </c>
      <c r="D2090" s="23" t="s">
        <v>597</v>
      </c>
      <c r="E2090" s="53"/>
      <c r="F2090" s="54">
        <v>180</v>
      </c>
      <c r="G2090" s="11">
        <f>G2089+E2090-F2090</f>
        <v>727074.59999999404</v>
      </c>
    </row>
    <row r="2091" spans="1:7">
      <c r="A2091" s="17">
        <v>41241</v>
      </c>
      <c r="B2091" s="19" t="s">
        <v>229</v>
      </c>
      <c r="C2091" s="23" t="s">
        <v>597</v>
      </c>
      <c r="D2091" s="23" t="s">
        <v>597</v>
      </c>
      <c r="E2091" s="53"/>
      <c r="F2091" s="54">
        <v>45000</v>
      </c>
      <c r="G2091" s="11">
        <f t="shared" ref="G2091:G2093" si="40">G2090+E2091-F2091</f>
        <v>682074.59999999404</v>
      </c>
    </row>
    <row r="2092" spans="1:7">
      <c r="A2092" s="17">
        <v>41241</v>
      </c>
      <c r="B2092" s="19" t="s">
        <v>229</v>
      </c>
      <c r="C2092" s="23" t="s">
        <v>597</v>
      </c>
      <c r="D2092" s="23" t="s">
        <v>597</v>
      </c>
      <c r="E2092" s="53"/>
      <c r="F2092" s="54">
        <v>29</v>
      </c>
      <c r="G2092" s="11">
        <f t="shared" si="40"/>
        <v>682045.59999999404</v>
      </c>
    </row>
    <row r="2093" spans="1:7">
      <c r="A2093" s="17">
        <v>41241</v>
      </c>
      <c r="B2093" s="19" t="s">
        <v>229</v>
      </c>
      <c r="C2093" s="23" t="s">
        <v>597</v>
      </c>
      <c r="D2093" s="23" t="s">
        <v>597</v>
      </c>
      <c r="E2093" s="53"/>
      <c r="F2093" s="54">
        <v>7200</v>
      </c>
      <c r="G2093" s="11">
        <f t="shared" si="40"/>
        <v>674845.59999999404</v>
      </c>
    </row>
    <row r="2094" spans="1:7">
      <c r="A2094" s="16"/>
      <c r="B2094" s="12" t="s">
        <v>182</v>
      </c>
      <c r="C2094" s="23"/>
      <c r="D2094" s="23"/>
      <c r="E2094" s="36">
        <f>SUM(E2089:E2093)</f>
        <v>0</v>
      </c>
      <c r="F2094" s="36">
        <f>SUM(F2089:F2093)</f>
        <v>52409</v>
      </c>
      <c r="G2094" s="9">
        <f>G2089+E2094-F2094</f>
        <v>674845.59999999404</v>
      </c>
    </row>
    <row r="2096" spans="1:7">
      <c r="G2096" s="29"/>
    </row>
    <row r="2097" spans="2:7">
      <c r="G2097" s="46"/>
    </row>
    <row r="2103" spans="2:7">
      <c r="B2103" s="1" t="s">
        <v>28</v>
      </c>
      <c r="C2103" s="1"/>
      <c r="D2103" s="1"/>
      <c r="E2103" s="1" t="s">
        <v>29</v>
      </c>
    </row>
    <row r="2104" spans="2:7">
      <c r="B2104" s="1" t="s">
        <v>30</v>
      </c>
      <c r="C2104" s="1"/>
      <c r="D2104" s="1"/>
      <c r="E2104" s="1" t="s">
        <v>31</v>
      </c>
    </row>
    <row r="2128" spans="1:7" ht="18.75">
      <c r="A2128" s="126" t="s">
        <v>0</v>
      </c>
      <c r="B2128" s="126"/>
      <c r="C2128" s="126"/>
      <c r="D2128" s="126"/>
      <c r="E2128" s="126"/>
      <c r="F2128" s="126"/>
      <c r="G2128" s="126"/>
    </row>
    <row r="2129" spans="1:7" ht="15.75">
      <c r="A2129" s="127" t="s">
        <v>1</v>
      </c>
      <c r="B2129" s="127"/>
      <c r="C2129" s="127"/>
      <c r="D2129" s="127"/>
      <c r="E2129" s="127"/>
      <c r="F2129" s="127"/>
      <c r="G2129" s="127"/>
    </row>
    <row r="2130" spans="1:7" ht="15.75">
      <c r="A2130" s="127" t="s">
        <v>2</v>
      </c>
      <c r="B2130" s="127"/>
      <c r="C2130" s="127"/>
      <c r="D2130" s="127"/>
      <c r="E2130" s="127"/>
      <c r="F2130" s="127"/>
      <c r="G2130" s="127"/>
    </row>
    <row r="2131" spans="1:7" ht="15.75">
      <c r="A2131" s="127" t="s">
        <v>3</v>
      </c>
      <c r="B2131" s="127"/>
      <c r="C2131" s="127"/>
      <c r="D2131" s="127"/>
      <c r="E2131" s="127"/>
      <c r="F2131" s="127"/>
      <c r="G2131" s="127"/>
    </row>
    <row r="2132" spans="1:7" ht="15.75">
      <c r="A2132" s="128">
        <v>41244</v>
      </c>
      <c r="B2132" s="127"/>
      <c r="C2132" s="127"/>
      <c r="D2132" s="127"/>
      <c r="E2132" s="127"/>
      <c r="F2132" s="127"/>
      <c r="G2132" s="127"/>
    </row>
    <row r="2133" spans="1:7" ht="15.75">
      <c r="A2133" s="128" t="s">
        <v>330</v>
      </c>
      <c r="B2133" s="127"/>
      <c r="C2133" s="127"/>
      <c r="D2133" s="127"/>
      <c r="E2133" s="127"/>
      <c r="F2133" s="127"/>
      <c r="G2133" s="127"/>
    </row>
    <row r="2134" spans="1:7" ht="15.75">
      <c r="A2134" s="4" t="s">
        <v>4</v>
      </c>
      <c r="B2134" s="5" t="s">
        <v>5</v>
      </c>
      <c r="C2134" s="5" t="s">
        <v>183</v>
      </c>
      <c r="D2134" s="5" t="s">
        <v>184</v>
      </c>
      <c r="E2134" s="5" t="s">
        <v>6</v>
      </c>
      <c r="F2134" s="5" t="s">
        <v>7</v>
      </c>
      <c r="G2134" s="5" t="s">
        <v>8</v>
      </c>
    </row>
    <row r="2135" spans="1:7">
      <c r="A2135" s="33"/>
      <c r="B2135" s="34" t="s">
        <v>181</v>
      </c>
      <c r="C2135" s="28"/>
      <c r="D2135" s="28"/>
      <c r="E2135" s="36"/>
      <c r="F2135" s="36"/>
      <c r="G2135" s="9">
        <f>G2094</f>
        <v>674845.59999999404</v>
      </c>
    </row>
    <row r="2136" spans="1:7">
      <c r="A2136" s="17">
        <v>41254</v>
      </c>
      <c r="B2136" s="19" t="s">
        <v>195</v>
      </c>
      <c r="C2136" s="23">
        <v>1728</v>
      </c>
      <c r="D2136" s="23" t="s">
        <v>802</v>
      </c>
      <c r="E2136" s="53"/>
      <c r="F2136" s="54">
        <v>670000</v>
      </c>
      <c r="G2136" s="11">
        <f>G2135+E2136-F2136</f>
        <v>4845.5999999940395</v>
      </c>
    </row>
    <row r="2137" spans="1:7">
      <c r="A2137" s="17">
        <v>41274</v>
      </c>
      <c r="B2137" s="19" t="s">
        <v>229</v>
      </c>
      <c r="C2137" s="23" t="s">
        <v>597</v>
      </c>
      <c r="D2137" s="23" t="s">
        <v>597</v>
      </c>
      <c r="E2137" s="53"/>
      <c r="F2137" s="54">
        <v>2680</v>
      </c>
      <c r="G2137" s="11">
        <f t="shared" ref="G2137" si="41">G2136+E2137-F2137</f>
        <v>2165.5999999940395</v>
      </c>
    </row>
    <row r="2138" spans="1:7">
      <c r="A2138" s="16"/>
      <c r="B2138" s="12" t="s">
        <v>182</v>
      </c>
      <c r="C2138" s="23"/>
      <c r="D2138" s="23"/>
      <c r="E2138" s="36">
        <f>SUM(E2135:E2137)</f>
        <v>0</v>
      </c>
      <c r="F2138" s="36">
        <f>SUM(F2136:F2137)</f>
        <v>672680</v>
      </c>
      <c r="G2138" s="9">
        <f>G2135+E2138-F2138</f>
        <v>2165.5999999940395</v>
      </c>
    </row>
    <row r="2140" spans="1:7">
      <c r="G2140" s="29"/>
    </row>
    <row r="2141" spans="1:7">
      <c r="G2141" s="46"/>
    </row>
    <row r="2147" spans="2:5">
      <c r="B2147" s="1" t="s">
        <v>28</v>
      </c>
      <c r="C2147" s="1"/>
      <c r="D2147" s="1"/>
      <c r="E2147" s="1" t="s">
        <v>29</v>
      </c>
    </row>
    <row r="2148" spans="2:5">
      <c r="B2148" s="1" t="s">
        <v>30</v>
      </c>
      <c r="C2148" s="1"/>
      <c r="D2148" s="1"/>
      <c r="E2148" s="1" t="s">
        <v>31</v>
      </c>
    </row>
    <row r="2174" spans="1:7" ht="18.75">
      <c r="A2174" s="126" t="s">
        <v>0</v>
      </c>
      <c r="B2174" s="126"/>
      <c r="C2174" s="126"/>
      <c r="D2174" s="126"/>
      <c r="E2174" s="126"/>
      <c r="F2174" s="126"/>
      <c r="G2174" s="126"/>
    </row>
    <row r="2175" spans="1:7" ht="15.75">
      <c r="A2175" s="127" t="s">
        <v>1</v>
      </c>
      <c r="B2175" s="127"/>
      <c r="C2175" s="127"/>
      <c r="D2175" s="127"/>
      <c r="E2175" s="127"/>
      <c r="F2175" s="127"/>
      <c r="G2175" s="127"/>
    </row>
    <row r="2176" spans="1:7" ht="15.75">
      <c r="A2176" s="127" t="s">
        <v>2</v>
      </c>
      <c r="B2176" s="127"/>
      <c r="C2176" s="127"/>
      <c r="D2176" s="127"/>
      <c r="E2176" s="127"/>
      <c r="F2176" s="127"/>
      <c r="G2176" s="127"/>
    </row>
    <row r="2177" spans="1:7" ht="15.75">
      <c r="A2177" s="127" t="s">
        <v>831</v>
      </c>
      <c r="B2177" s="127"/>
      <c r="C2177" s="127"/>
      <c r="D2177" s="127"/>
      <c r="E2177" s="127"/>
      <c r="F2177" s="127"/>
      <c r="G2177" s="127"/>
    </row>
    <row r="2178" spans="1:7" ht="15.75">
      <c r="A2178" s="128">
        <v>41275</v>
      </c>
      <c r="B2178" s="127"/>
      <c r="C2178" s="127"/>
      <c r="D2178" s="127"/>
      <c r="E2178" s="127"/>
      <c r="F2178" s="127"/>
      <c r="G2178" s="127"/>
    </row>
    <row r="2179" spans="1:7" ht="15.75">
      <c r="A2179" s="128"/>
      <c r="B2179" s="127"/>
      <c r="C2179" s="127"/>
      <c r="D2179" s="127"/>
      <c r="E2179" s="127"/>
      <c r="F2179" s="127"/>
      <c r="G2179" s="127"/>
    </row>
    <row r="2180" spans="1:7" ht="15.75">
      <c r="A2180" s="4" t="s">
        <v>4</v>
      </c>
      <c r="B2180" s="5" t="s">
        <v>5</v>
      </c>
      <c r="C2180" s="5" t="s">
        <v>183</v>
      </c>
      <c r="D2180" s="5" t="s">
        <v>184</v>
      </c>
      <c r="E2180" s="5" t="s">
        <v>6</v>
      </c>
      <c r="F2180" s="5" t="s">
        <v>7</v>
      </c>
      <c r="G2180" s="5" t="s">
        <v>8</v>
      </c>
    </row>
    <row r="2181" spans="1:7">
      <c r="A2181" s="33"/>
      <c r="B2181" s="34" t="s">
        <v>181</v>
      </c>
      <c r="C2181" s="28"/>
      <c r="D2181" s="28"/>
      <c r="E2181" s="36"/>
      <c r="F2181" s="36"/>
      <c r="G2181" s="9">
        <f>G2138</f>
        <v>2165.5999999940395</v>
      </c>
    </row>
    <row r="2182" spans="1:7">
      <c r="A2182" s="16"/>
      <c r="B2182" s="12" t="s">
        <v>182</v>
      </c>
      <c r="C2182" s="23"/>
      <c r="D2182" s="23"/>
      <c r="E2182" s="36">
        <f>SUM(E2181:E2181)</f>
        <v>0</v>
      </c>
      <c r="F2182" s="36">
        <f>SUM(F2181)</f>
        <v>0</v>
      </c>
      <c r="G2182" s="9">
        <f>G2181+E2182-F2182</f>
        <v>2165.5999999940395</v>
      </c>
    </row>
    <row r="2184" spans="1:7">
      <c r="G2184" s="29"/>
    </row>
    <row r="2185" spans="1:7">
      <c r="G2185" s="46"/>
    </row>
    <row r="2191" spans="1:7">
      <c r="B2191" s="1" t="s">
        <v>28</v>
      </c>
      <c r="C2191" s="1"/>
      <c r="D2191" s="1"/>
      <c r="E2191" s="1" t="s">
        <v>29</v>
      </c>
    </row>
    <row r="2192" spans="1:7">
      <c r="B2192" s="1" t="s">
        <v>30</v>
      </c>
      <c r="C2192" s="1"/>
      <c r="D2192" s="1"/>
      <c r="E2192" s="1" t="s">
        <v>31</v>
      </c>
    </row>
    <row r="2220" spans="1:7" ht="18.75">
      <c r="A2220" s="126" t="s">
        <v>0</v>
      </c>
      <c r="B2220" s="126"/>
      <c r="C2220" s="126"/>
      <c r="D2220" s="126"/>
      <c r="E2220" s="126"/>
      <c r="F2220" s="126"/>
      <c r="G2220" s="126"/>
    </row>
    <row r="2221" spans="1:7" ht="15.75">
      <c r="A2221" s="127" t="s">
        <v>1</v>
      </c>
      <c r="B2221" s="127"/>
      <c r="C2221" s="127"/>
      <c r="D2221" s="127"/>
      <c r="E2221" s="127"/>
      <c r="F2221" s="127"/>
      <c r="G2221" s="127"/>
    </row>
    <row r="2222" spans="1:7" ht="15.75">
      <c r="A2222" s="127" t="s">
        <v>2</v>
      </c>
      <c r="B2222" s="127"/>
      <c r="C2222" s="127"/>
      <c r="D2222" s="127"/>
      <c r="E2222" s="127"/>
      <c r="F2222" s="127"/>
      <c r="G2222" s="127"/>
    </row>
    <row r="2223" spans="1:7" ht="15.75">
      <c r="A2223" s="127" t="s">
        <v>831</v>
      </c>
      <c r="B2223" s="127"/>
      <c r="C2223" s="127"/>
      <c r="D2223" s="127"/>
      <c r="E2223" s="127"/>
      <c r="F2223" s="127"/>
      <c r="G2223" s="127"/>
    </row>
    <row r="2224" spans="1:7" ht="15.75">
      <c r="A2224" s="128">
        <v>41306</v>
      </c>
      <c r="B2224" s="127"/>
      <c r="C2224" s="127"/>
      <c r="D2224" s="127"/>
      <c r="E2224" s="127"/>
      <c r="F2224" s="127"/>
      <c r="G2224" s="127"/>
    </row>
    <row r="2225" spans="1:7" ht="15.75">
      <c r="A2225" s="128"/>
      <c r="B2225" s="127"/>
      <c r="C2225" s="127"/>
      <c r="D2225" s="127"/>
      <c r="E2225" s="127"/>
      <c r="F2225" s="127"/>
      <c r="G2225" s="127"/>
    </row>
    <row r="2226" spans="1:7" ht="15.75">
      <c r="A2226" s="4" t="s">
        <v>4</v>
      </c>
      <c r="B2226" s="5" t="s">
        <v>5</v>
      </c>
      <c r="C2226" s="5" t="s">
        <v>183</v>
      </c>
      <c r="D2226" s="5" t="s">
        <v>184</v>
      </c>
      <c r="E2226" s="5" t="s">
        <v>6</v>
      </c>
      <c r="F2226" s="5" t="s">
        <v>7</v>
      </c>
      <c r="G2226" s="5" t="s">
        <v>8</v>
      </c>
    </row>
    <row r="2227" spans="1:7">
      <c r="A2227" s="33"/>
      <c r="B2227" s="34" t="s">
        <v>181</v>
      </c>
      <c r="C2227" s="28"/>
      <c r="D2227" s="28"/>
      <c r="E2227" s="36"/>
      <c r="F2227" s="36"/>
      <c r="G2227" s="9">
        <f>G2182</f>
        <v>2165.5999999940395</v>
      </c>
    </row>
    <row r="2228" spans="1:7">
      <c r="A2228" s="16"/>
      <c r="B2228" s="12" t="s">
        <v>182</v>
      </c>
      <c r="C2228" s="23"/>
      <c r="D2228" s="23"/>
      <c r="E2228" s="36">
        <f>SUM(E2227:E2227)</f>
        <v>0</v>
      </c>
      <c r="F2228" s="36">
        <f>SUM(F2227)</f>
        <v>0</v>
      </c>
      <c r="G2228" s="9">
        <f>G2227+E2228-F2228</f>
        <v>2165.5999999940395</v>
      </c>
    </row>
    <row r="2230" spans="1:7">
      <c r="G2230" s="29"/>
    </row>
    <row r="2231" spans="1:7">
      <c r="G2231" s="46"/>
    </row>
    <row r="2237" spans="1:7">
      <c r="B2237" s="1" t="s">
        <v>28</v>
      </c>
      <c r="C2237" s="1"/>
      <c r="D2237" s="1"/>
      <c r="E2237" s="1" t="s">
        <v>29</v>
      </c>
    </row>
    <row r="2238" spans="1:7">
      <c r="B2238" s="1" t="s">
        <v>30</v>
      </c>
      <c r="C2238" s="1"/>
      <c r="D2238" s="1"/>
      <c r="E2238" s="1" t="s">
        <v>31</v>
      </c>
    </row>
    <row r="2266" spans="1:7" ht="18.75">
      <c r="A2266" s="126" t="s">
        <v>0</v>
      </c>
      <c r="B2266" s="126"/>
      <c r="C2266" s="126"/>
      <c r="D2266" s="126"/>
      <c r="E2266" s="126"/>
      <c r="F2266" s="126"/>
      <c r="G2266" s="126"/>
    </row>
    <row r="2267" spans="1:7" ht="15.75">
      <c r="A2267" s="127" t="s">
        <v>1</v>
      </c>
      <c r="B2267" s="127"/>
      <c r="C2267" s="127"/>
      <c r="D2267" s="127"/>
      <c r="E2267" s="127"/>
      <c r="F2267" s="127"/>
      <c r="G2267" s="127"/>
    </row>
    <row r="2268" spans="1:7" ht="15.75">
      <c r="A2268" s="127" t="s">
        <v>2</v>
      </c>
      <c r="B2268" s="127"/>
      <c r="C2268" s="127"/>
      <c r="D2268" s="127"/>
      <c r="E2268" s="127"/>
      <c r="F2268" s="127"/>
      <c r="G2268" s="127"/>
    </row>
    <row r="2269" spans="1:7" ht="15.75">
      <c r="A2269" s="127" t="s">
        <v>831</v>
      </c>
      <c r="B2269" s="127"/>
      <c r="C2269" s="127"/>
      <c r="D2269" s="127"/>
      <c r="E2269" s="127"/>
      <c r="F2269" s="127"/>
      <c r="G2269" s="127"/>
    </row>
    <row r="2270" spans="1:7" ht="15.75">
      <c r="A2270" s="128">
        <v>41334</v>
      </c>
      <c r="B2270" s="127"/>
      <c r="C2270" s="127"/>
      <c r="D2270" s="127"/>
      <c r="E2270" s="127"/>
      <c r="F2270" s="127"/>
      <c r="G2270" s="127"/>
    </row>
    <row r="2271" spans="1:7" ht="15.75">
      <c r="A2271" s="128"/>
      <c r="B2271" s="127"/>
      <c r="C2271" s="127"/>
      <c r="D2271" s="127"/>
      <c r="E2271" s="127"/>
      <c r="F2271" s="127"/>
      <c r="G2271" s="127"/>
    </row>
    <row r="2272" spans="1:7" ht="15.75">
      <c r="A2272" s="4" t="s">
        <v>4</v>
      </c>
      <c r="B2272" s="5" t="s">
        <v>5</v>
      </c>
      <c r="C2272" s="5" t="s">
        <v>183</v>
      </c>
      <c r="D2272" s="5" t="s">
        <v>184</v>
      </c>
      <c r="E2272" s="5" t="s">
        <v>6</v>
      </c>
      <c r="F2272" s="5" t="s">
        <v>7</v>
      </c>
      <c r="G2272" s="5" t="s">
        <v>8</v>
      </c>
    </row>
    <row r="2273" spans="1:7">
      <c r="A2273" s="33"/>
      <c r="B2273" s="34" t="s">
        <v>181</v>
      </c>
      <c r="C2273" s="28"/>
      <c r="D2273" s="28"/>
      <c r="E2273" s="36"/>
      <c r="F2273" s="36"/>
      <c r="G2273" s="9">
        <f>G2228</f>
        <v>2165.5999999940395</v>
      </c>
    </row>
    <row r="2274" spans="1:7">
      <c r="A2274" s="16"/>
      <c r="B2274" s="12" t="s">
        <v>182</v>
      </c>
      <c r="C2274" s="23"/>
      <c r="D2274" s="23"/>
      <c r="E2274" s="36">
        <f>SUM(E2273:E2273)</f>
        <v>0</v>
      </c>
      <c r="F2274" s="36">
        <f>SUM(F2273)</f>
        <v>0</v>
      </c>
      <c r="G2274" s="9">
        <f>G2273+E2274-F2274</f>
        <v>2165.5999999940395</v>
      </c>
    </row>
    <row r="2276" spans="1:7">
      <c r="G2276" s="29"/>
    </row>
    <row r="2277" spans="1:7">
      <c r="G2277" s="46"/>
    </row>
    <row r="2283" spans="1:7">
      <c r="B2283" s="1" t="s">
        <v>28</v>
      </c>
      <c r="C2283" s="1"/>
      <c r="D2283" s="1"/>
      <c r="E2283" s="1" t="s">
        <v>29</v>
      </c>
    </row>
    <row r="2284" spans="1:7">
      <c r="B2284" s="1" t="s">
        <v>30</v>
      </c>
      <c r="C2284" s="1"/>
      <c r="D2284" s="1"/>
      <c r="E2284" s="1" t="s">
        <v>31</v>
      </c>
    </row>
    <row r="2305" spans="1:7" ht="18.75">
      <c r="A2305" s="126" t="s">
        <v>0</v>
      </c>
      <c r="B2305" s="126"/>
      <c r="C2305" s="126"/>
      <c r="D2305" s="126"/>
      <c r="E2305" s="126"/>
      <c r="F2305" s="126"/>
      <c r="G2305" s="126"/>
    </row>
    <row r="2306" spans="1:7" ht="15.75">
      <c r="A2306" s="127" t="s">
        <v>1</v>
      </c>
      <c r="B2306" s="127"/>
      <c r="C2306" s="127"/>
      <c r="D2306" s="127"/>
      <c r="E2306" s="127"/>
      <c r="F2306" s="127"/>
      <c r="G2306" s="127"/>
    </row>
    <row r="2307" spans="1:7" ht="15.75">
      <c r="A2307" s="127" t="s">
        <v>2</v>
      </c>
      <c r="B2307" s="127"/>
      <c r="C2307" s="127"/>
      <c r="D2307" s="127"/>
      <c r="E2307" s="127"/>
      <c r="F2307" s="127"/>
      <c r="G2307" s="127"/>
    </row>
    <row r="2308" spans="1:7" ht="15.75">
      <c r="A2308" s="127" t="s">
        <v>831</v>
      </c>
      <c r="B2308" s="127"/>
      <c r="C2308" s="127"/>
      <c r="D2308" s="127"/>
      <c r="E2308" s="127"/>
      <c r="F2308" s="127"/>
      <c r="G2308" s="127"/>
    </row>
    <row r="2309" spans="1:7" ht="15.75">
      <c r="A2309" s="128">
        <v>41365</v>
      </c>
      <c r="B2309" s="127"/>
      <c r="C2309" s="127"/>
      <c r="D2309" s="127"/>
      <c r="E2309" s="127"/>
      <c r="F2309" s="127"/>
      <c r="G2309" s="127"/>
    </row>
    <row r="2310" spans="1:7" ht="15.75">
      <c r="A2310" s="128" t="s">
        <v>567</v>
      </c>
      <c r="B2310" s="127"/>
      <c r="C2310" s="127"/>
      <c r="D2310" s="127"/>
      <c r="E2310" s="127"/>
      <c r="F2310" s="127"/>
      <c r="G2310" s="127"/>
    </row>
    <row r="2311" spans="1:7" ht="15.75">
      <c r="A2311" s="4" t="s">
        <v>4</v>
      </c>
      <c r="B2311" s="5" t="s">
        <v>5</v>
      </c>
      <c r="C2311" s="5" t="s">
        <v>183</v>
      </c>
      <c r="D2311" s="5" t="s">
        <v>184</v>
      </c>
      <c r="E2311" s="5" t="s">
        <v>6</v>
      </c>
      <c r="F2311" s="5" t="s">
        <v>7</v>
      </c>
      <c r="G2311" s="5" t="s">
        <v>8</v>
      </c>
    </row>
    <row r="2312" spans="1:7">
      <c r="A2312" s="33"/>
      <c r="B2312" s="34" t="s">
        <v>181</v>
      </c>
      <c r="C2312" s="28"/>
      <c r="D2312" s="28"/>
      <c r="E2312" s="36"/>
      <c r="F2312" s="36"/>
      <c r="G2312" s="9">
        <f>G2274</f>
        <v>2165.5999999940395</v>
      </c>
    </row>
    <row r="2313" spans="1:7">
      <c r="A2313" s="40">
        <v>41367</v>
      </c>
      <c r="B2313" s="19" t="s">
        <v>879</v>
      </c>
      <c r="C2313" s="28"/>
      <c r="D2313" s="28"/>
      <c r="E2313" s="54">
        <v>201285000</v>
      </c>
      <c r="F2313" s="53"/>
      <c r="G2313" s="11">
        <f>G2312+E2313-F2313</f>
        <v>201287165.59999999</v>
      </c>
    </row>
    <row r="2314" spans="1:7">
      <c r="A2314" s="17">
        <v>41368</v>
      </c>
      <c r="B2314" s="63" t="s">
        <v>498</v>
      </c>
      <c r="C2314" s="23">
        <v>1729</v>
      </c>
      <c r="D2314" s="23" t="s">
        <v>847</v>
      </c>
      <c r="E2314" s="53"/>
      <c r="F2314" s="54">
        <v>2650000</v>
      </c>
      <c r="G2314" s="11">
        <f t="shared" ref="G2314:G2349" si="42">G2313+E2314-F2314</f>
        <v>198637165.59999999</v>
      </c>
    </row>
    <row r="2315" spans="1:7">
      <c r="A2315" s="17">
        <v>41368</v>
      </c>
      <c r="B2315" s="19" t="s">
        <v>229</v>
      </c>
      <c r="C2315" s="23" t="s">
        <v>597</v>
      </c>
      <c r="D2315" s="23" t="s">
        <v>597</v>
      </c>
      <c r="E2315" s="53"/>
      <c r="F2315" s="54">
        <v>10600</v>
      </c>
      <c r="G2315" s="11">
        <f t="shared" si="42"/>
        <v>198626565.59999999</v>
      </c>
    </row>
    <row r="2316" spans="1:7">
      <c r="A2316" s="17">
        <v>41368</v>
      </c>
      <c r="B2316" s="19" t="s">
        <v>195</v>
      </c>
      <c r="C2316" s="23">
        <v>1730</v>
      </c>
      <c r="D2316" s="23" t="s">
        <v>848</v>
      </c>
      <c r="E2316" s="53"/>
      <c r="F2316" s="54">
        <v>2350000</v>
      </c>
      <c r="G2316" s="11">
        <f t="shared" si="42"/>
        <v>196276565.59999999</v>
      </c>
    </row>
    <row r="2317" spans="1:7">
      <c r="A2317" s="17">
        <v>41368</v>
      </c>
      <c r="B2317" s="19" t="s">
        <v>229</v>
      </c>
      <c r="C2317" s="23" t="s">
        <v>597</v>
      </c>
      <c r="D2317" s="23" t="s">
        <v>597</v>
      </c>
      <c r="E2317" s="53"/>
      <c r="F2317" s="54">
        <v>9400</v>
      </c>
      <c r="G2317" s="11">
        <f t="shared" si="42"/>
        <v>196267165.59999999</v>
      </c>
    </row>
    <row r="2318" spans="1:7">
      <c r="A2318" s="17">
        <v>41374</v>
      </c>
      <c r="B2318" s="62" t="s">
        <v>290</v>
      </c>
      <c r="C2318" s="23">
        <v>1731</v>
      </c>
      <c r="D2318" s="23" t="s">
        <v>849</v>
      </c>
      <c r="E2318" s="53"/>
      <c r="F2318" s="54">
        <v>2895000</v>
      </c>
      <c r="G2318" s="11">
        <f t="shared" si="42"/>
        <v>193372165.59999999</v>
      </c>
    </row>
    <row r="2319" spans="1:7">
      <c r="A2319" s="17">
        <v>41374</v>
      </c>
      <c r="B2319" s="19" t="s">
        <v>229</v>
      </c>
      <c r="C2319" s="23" t="s">
        <v>597</v>
      </c>
      <c r="D2319" s="23" t="s">
        <v>597</v>
      </c>
      <c r="E2319" s="53"/>
      <c r="F2319" s="54">
        <v>11580</v>
      </c>
      <c r="G2319" s="11">
        <f t="shared" si="42"/>
        <v>193360585.59999999</v>
      </c>
    </row>
    <row r="2320" spans="1:7">
      <c r="A2320" s="17">
        <v>41374</v>
      </c>
      <c r="B2320" s="62" t="s">
        <v>628</v>
      </c>
      <c r="C2320" s="65">
        <v>1732</v>
      </c>
      <c r="D2320" s="65" t="s">
        <v>850</v>
      </c>
      <c r="E2320" s="53"/>
      <c r="F2320" s="54">
        <v>660000</v>
      </c>
      <c r="G2320" s="11">
        <f t="shared" si="42"/>
        <v>192700585.59999999</v>
      </c>
    </row>
    <row r="2321" spans="1:7">
      <c r="A2321" s="17">
        <v>41374</v>
      </c>
      <c r="B2321" s="19" t="s">
        <v>229</v>
      </c>
      <c r="C2321" s="23" t="s">
        <v>597</v>
      </c>
      <c r="D2321" s="23" t="s">
        <v>597</v>
      </c>
      <c r="E2321" s="53"/>
      <c r="F2321" s="54">
        <v>2640</v>
      </c>
      <c r="G2321" s="11">
        <f t="shared" si="42"/>
        <v>192697945.59999999</v>
      </c>
    </row>
    <row r="2322" spans="1:7">
      <c r="A2322" s="17">
        <v>41374</v>
      </c>
      <c r="B2322" s="63" t="s">
        <v>193</v>
      </c>
      <c r="C2322" s="65">
        <v>1733</v>
      </c>
      <c r="D2322" s="65" t="s">
        <v>851</v>
      </c>
      <c r="E2322" s="53"/>
      <c r="F2322" s="54">
        <v>8140740</v>
      </c>
      <c r="G2322" s="11">
        <f t="shared" si="42"/>
        <v>184557205.59999999</v>
      </c>
    </row>
    <row r="2323" spans="1:7">
      <c r="A2323" s="17">
        <v>41374</v>
      </c>
      <c r="B2323" s="19" t="s">
        <v>229</v>
      </c>
      <c r="C2323" s="23" t="s">
        <v>597</v>
      </c>
      <c r="D2323" s="23" t="s">
        <v>597</v>
      </c>
      <c r="E2323" s="53"/>
      <c r="F2323" s="54">
        <v>32563</v>
      </c>
      <c r="G2323" s="11">
        <f t="shared" si="42"/>
        <v>184524642.59999999</v>
      </c>
    </row>
    <row r="2324" spans="1:7">
      <c r="A2324" s="17">
        <v>41374</v>
      </c>
      <c r="B2324" s="62" t="s">
        <v>838</v>
      </c>
      <c r="C2324" s="65">
        <v>1734</v>
      </c>
      <c r="D2324" s="65" t="s">
        <v>852</v>
      </c>
      <c r="E2324" s="53"/>
      <c r="F2324" s="54">
        <v>4559625</v>
      </c>
      <c r="G2324" s="11">
        <f t="shared" si="42"/>
        <v>179965017.59999999</v>
      </c>
    </row>
    <row r="2325" spans="1:7">
      <c r="A2325" s="17">
        <v>41374</v>
      </c>
      <c r="B2325" s="19" t="s">
        <v>229</v>
      </c>
      <c r="C2325" s="23" t="s">
        <v>597</v>
      </c>
      <c r="D2325" s="23" t="s">
        <v>597</v>
      </c>
      <c r="E2325" s="53"/>
      <c r="F2325" s="54">
        <v>7200</v>
      </c>
      <c r="G2325" s="11">
        <f t="shared" si="42"/>
        <v>179957817.59999999</v>
      </c>
    </row>
    <row r="2326" spans="1:7">
      <c r="A2326" s="64">
        <v>41374</v>
      </c>
      <c r="B2326" s="63" t="s">
        <v>839</v>
      </c>
      <c r="C2326" s="65">
        <v>1735</v>
      </c>
      <c r="D2326" s="65" t="s">
        <v>853</v>
      </c>
      <c r="E2326" s="53"/>
      <c r="F2326" s="54">
        <v>2260030</v>
      </c>
      <c r="G2326" s="11">
        <f t="shared" si="42"/>
        <v>177697787.59999999</v>
      </c>
    </row>
    <row r="2327" spans="1:7">
      <c r="A2327" s="64">
        <v>41374</v>
      </c>
      <c r="B2327" s="19" t="s">
        <v>229</v>
      </c>
      <c r="C2327" s="23" t="s">
        <v>597</v>
      </c>
      <c r="D2327" s="23" t="s">
        <v>597</v>
      </c>
      <c r="E2327" s="53"/>
      <c r="F2327" s="54">
        <v>18239</v>
      </c>
      <c r="G2327" s="11">
        <f t="shared" si="42"/>
        <v>177679548.59999999</v>
      </c>
    </row>
    <row r="2328" spans="1:7">
      <c r="A2328" s="17">
        <v>41374</v>
      </c>
      <c r="B2328" s="19" t="s">
        <v>225</v>
      </c>
      <c r="C2328" s="65">
        <v>1736</v>
      </c>
      <c r="D2328" s="65" t="s">
        <v>854</v>
      </c>
      <c r="E2328" s="53"/>
      <c r="F2328" s="54">
        <v>5918725</v>
      </c>
      <c r="G2328" s="11">
        <f t="shared" si="42"/>
        <v>171760823.59999999</v>
      </c>
    </row>
    <row r="2329" spans="1:7">
      <c r="A2329" s="17">
        <v>41374</v>
      </c>
      <c r="B2329" s="19" t="s">
        <v>229</v>
      </c>
      <c r="C2329" s="23" t="s">
        <v>597</v>
      </c>
      <c r="D2329" s="23" t="s">
        <v>597</v>
      </c>
      <c r="E2329" s="53"/>
      <c r="F2329" s="54">
        <v>9040</v>
      </c>
      <c r="G2329" s="11">
        <f t="shared" si="42"/>
        <v>171751783.59999999</v>
      </c>
    </row>
    <row r="2330" spans="1:7">
      <c r="A2330" s="17">
        <v>41374</v>
      </c>
      <c r="B2330" s="63" t="s">
        <v>622</v>
      </c>
      <c r="C2330" s="65">
        <v>1737</v>
      </c>
      <c r="D2330" s="65" t="s">
        <v>855</v>
      </c>
      <c r="E2330" s="53"/>
      <c r="F2330" s="54">
        <v>1593000</v>
      </c>
      <c r="G2330" s="11">
        <f t="shared" si="42"/>
        <v>170158783.59999999</v>
      </c>
    </row>
    <row r="2331" spans="1:7">
      <c r="A2331" s="17">
        <v>41374</v>
      </c>
      <c r="B2331" s="19" t="s">
        <v>229</v>
      </c>
      <c r="C2331" s="23" t="s">
        <v>597</v>
      </c>
      <c r="D2331" s="23" t="s">
        <v>597</v>
      </c>
      <c r="E2331" s="53"/>
      <c r="F2331" s="54">
        <v>6372</v>
      </c>
      <c r="G2331" s="11">
        <f t="shared" si="42"/>
        <v>170152411.59999999</v>
      </c>
    </row>
    <row r="2332" spans="1:7">
      <c r="A2332" s="17">
        <v>41374</v>
      </c>
      <c r="B2332" s="62" t="s">
        <v>219</v>
      </c>
      <c r="C2332" s="65">
        <v>1738</v>
      </c>
      <c r="D2332" s="65" t="s">
        <v>856</v>
      </c>
      <c r="E2332" s="53"/>
      <c r="F2332" s="54">
        <v>1800000</v>
      </c>
      <c r="G2332" s="11">
        <f t="shared" si="42"/>
        <v>168352411.59999999</v>
      </c>
    </row>
    <row r="2333" spans="1:7">
      <c r="A2333" s="17">
        <v>41374</v>
      </c>
      <c r="B2333" s="19" t="s">
        <v>229</v>
      </c>
      <c r="C2333" s="23" t="s">
        <v>597</v>
      </c>
      <c r="D2333" s="23" t="s">
        <v>597</v>
      </c>
      <c r="E2333" s="53"/>
      <c r="F2333" s="54">
        <v>23675</v>
      </c>
      <c r="G2333" s="11">
        <f t="shared" si="42"/>
        <v>168328736.59999999</v>
      </c>
    </row>
    <row r="2334" spans="1:7">
      <c r="A2334" s="17">
        <v>41374</v>
      </c>
      <c r="B2334" s="63" t="s">
        <v>337</v>
      </c>
      <c r="C2334" s="65">
        <v>1739</v>
      </c>
      <c r="D2334" s="65" t="s">
        <v>857</v>
      </c>
      <c r="E2334" s="53"/>
      <c r="F2334" s="54">
        <v>500000</v>
      </c>
      <c r="G2334" s="11">
        <f t="shared" si="42"/>
        <v>167828736.59999999</v>
      </c>
    </row>
    <row r="2335" spans="1:7">
      <c r="A2335" s="17">
        <v>41374</v>
      </c>
      <c r="B2335" s="19" t="s">
        <v>229</v>
      </c>
      <c r="C2335" s="23" t="s">
        <v>597</v>
      </c>
      <c r="D2335" s="23" t="s">
        <v>597</v>
      </c>
      <c r="E2335" s="53"/>
      <c r="F2335" s="54">
        <v>39117</v>
      </c>
      <c r="G2335" s="11">
        <f t="shared" si="42"/>
        <v>167789619.59999999</v>
      </c>
    </row>
    <row r="2336" spans="1:7">
      <c r="A2336" s="17">
        <v>41374</v>
      </c>
      <c r="B2336" s="19" t="s">
        <v>230</v>
      </c>
      <c r="C2336" s="23">
        <v>1740</v>
      </c>
      <c r="D2336" s="23" t="s">
        <v>858</v>
      </c>
      <c r="E2336" s="53"/>
      <c r="F2336" s="54">
        <v>3073733</v>
      </c>
      <c r="G2336" s="11">
        <f t="shared" si="42"/>
        <v>164715886.59999999</v>
      </c>
    </row>
    <row r="2337" spans="1:9">
      <c r="A2337" s="17">
        <v>41374</v>
      </c>
      <c r="B2337" s="19" t="s">
        <v>229</v>
      </c>
      <c r="C2337" s="23" t="s">
        <v>597</v>
      </c>
      <c r="D2337" s="23" t="s">
        <v>597</v>
      </c>
      <c r="E2337" s="53"/>
      <c r="F2337" s="54">
        <v>34183</v>
      </c>
      <c r="G2337" s="11">
        <f t="shared" si="42"/>
        <v>164681703.59999999</v>
      </c>
    </row>
    <row r="2338" spans="1:9">
      <c r="A2338" s="17">
        <v>41374</v>
      </c>
      <c r="B2338" s="19" t="s">
        <v>218</v>
      </c>
      <c r="C2338" s="23">
        <v>1741</v>
      </c>
      <c r="D2338" s="23" t="s">
        <v>859</v>
      </c>
      <c r="E2338" s="53"/>
      <c r="F2338" s="54">
        <v>8545654</v>
      </c>
      <c r="G2338" s="11">
        <f t="shared" si="42"/>
        <v>156136049.59999999</v>
      </c>
    </row>
    <row r="2339" spans="1:9">
      <c r="A2339" s="17">
        <v>41374</v>
      </c>
      <c r="B2339" s="19" t="s">
        <v>229</v>
      </c>
      <c r="C2339" s="23" t="s">
        <v>597</v>
      </c>
      <c r="D2339" s="23" t="s">
        <v>597</v>
      </c>
      <c r="E2339" s="53"/>
      <c r="F2339" s="54">
        <v>2000</v>
      </c>
      <c r="G2339" s="11">
        <f t="shared" si="42"/>
        <v>156134049.59999999</v>
      </c>
    </row>
    <row r="2340" spans="1:9">
      <c r="A2340" s="17">
        <v>41374</v>
      </c>
      <c r="B2340" s="19" t="s">
        <v>198</v>
      </c>
      <c r="C2340" s="23">
        <v>1742</v>
      </c>
      <c r="D2340" s="23" t="s">
        <v>860</v>
      </c>
      <c r="E2340" s="53"/>
      <c r="F2340" s="54">
        <v>9779310</v>
      </c>
      <c r="G2340" s="11">
        <f t="shared" si="42"/>
        <v>146354739.59999999</v>
      </c>
    </row>
    <row r="2341" spans="1:9">
      <c r="A2341" s="17">
        <v>41374</v>
      </c>
      <c r="B2341" s="19" t="s">
        <v>229</v>
      </c>
      <c r="C2341" s="23" t="s">
        <v>597</v>
      </c>
      <c r="D2341" s="23" t="s">
        <v>597</v>
      </c>
      <c r="E2341" s="53"/>
      <c r="F2341" s="54">
        <v>2000</v>
      </c>
      <c r="G2341" s="11">
        <f t="shared" si="42"/>
        <v>146352739.59999999</v>
      </c>
    </row>
    <row r="2342" spans="1:9">
      <c r="A2342" s="17">
        <v>41374</v>
      </c>
      <c r="B2342" s="19" t="s">
        <v>840</v>
      </c>
      <c r="C2342" s="23">
        <v>1743</v>
      </c>
      <c r="D2342" s="23" t="s">
        <v>861</v>
      </c>
      <c r="E2342" s="53"/>
      <c r="F2342" s="54">
        <v>500000</v>
      </c>
      <c r="G2342" s="11">
        <f t="shared" si="42"/>
        <v>145852739.59999999</v>
      </c>
    </row>
    <row r="2343" spans="1:9">
      <c r="A2343" s="17">
        <v>41374</v>
      </c>
      <c r="B2343" s="19" t="s">
        <v>229</v>
      </c>
      <c r="C2343" s="23" t="s">
        <v>597</v>
      </c>
      <c r="D2343" s="23" t="s">
        <v>597</v>
      </c>
      <c r="E2343" s="53"/>
      <c r="F2343" s="54">
        <v>12295</v>
      </c>
      <c r="G2343" s="11">
        <f t="shared" si="42"/>
        <v>145840444.59999999</v>
      </c>
    </row>
    <row r="2344" spans="1:9">
      <c r="A2344" s="17">
        <v>41375</v>
      </c>
      <c r="B2344" s="19" t="s">
        <v>219</v>
      </c>
      <c r="C2344" s="23">
        <v>1744</v>
      </c>
      <c r="D2344" s="23" t="s">
        <v>862</v>
      </c>
      <c r="E2344" s="53"/>
      <c r="F2344" s="54">
        <v>4223800</v>
      </c>
      <c r="G2344" s="11">
        <f t="shared" si="42"/>
        <v>141616644.59999999</v>
      </c>
    </row>
    <row r="2345" spans="1:9">
      <c r="A2345" s="17">
        <v>41375</v>
      </c>
      <c r="B2345" s="19" t="s">
        <v>229</v>
      </c>
      <c r="C2345" s="23" t="s">
        <v>597</v>
      </c>
      <c r="D2345" s="23" t="s">
        <v>597</v>
      </c>
      <c r="E2345" s="53"/>
      <c r="F2345" s="54">
        <v>16895</v>
      </c>
      <c r="G2345" s="11">
        <f t="shared" si="42"/>
        <v>141599749.59999999</v>
      </c>
    </row>
    <row r="2346" spans="1:9">
      <c r="A2346" s="17">
        <v>41375</v>
      </c>
      <c r="B2346" s="19" t="s">
        <v>442</v>
      </c>
      <c r="C2346" s="23">
        <v>1745</v>
      </c>
      <c r="D2346" s="23" t="s">
        <v>863</v>
      </c>
      <c r="E2346" s="53"/>
      <c r="F2346" s="54">
        <v>2400000</v>
      </c>
      <c r="G2346" s="11">
        <f t="shared" si="42"/>
        <v>139199749.59999999</v>
      </c>
    </row>
    <row r="2347" spans="1:9">
      <c r="A2347" s="17">
        <v>41375</v>
      </c>
      <c r="B2347" s="19" t="s">
        <v>229</v>
      </c>
      <c r="C2347" s="23" t="s">
        <v>597</v>
      </c>
      <c r="D2347" s="23" t="s">
        <v>597</v>
      </c>
      <c r="E2347" s="53"/>
      <c r="F2347" s="54">
        <v>9600</v>
      </c>
      <c r="G2347" s="11">
        <f t="shared" si="42"/>
        <v>139190149.59999999</v>
      </c>
    </row>
    <row r="2348" spans="1:9">
      <c r="A2348" s="17">
        <v>41375</v>
      </c>
      <c r="B2348" s="19" t="s">
        <v>191</v>
      </c>
      <c r="C2348" s="23">
        <v>1746</v>
      </c>
      <c r="D2348" s="23" t="s">
        <v>864</v>
      </c>
      <c r="E2348" s="53"/>
      <c r="F2348" s="54">
        <v>2087295</v>
      </c>
      <c r="G2348" s="11">
        <f t="shared" si="42"/>
        <v>137102854.59999999</v>
      </c>
    </row>
    <row r="2349" spans="1:9">
      <c r="A2349" s="17">
        <v>41375</v>
      </c>
      <c r="B2349" s="19" t="s">
        <v>229</v>
      </c>
      <c r="C2349" s="23" t="s">
        <v>597</v>
      </c>
      <c r="D2349" s="23" t="s">
        <v>597</v>
      </c>
      <c r="E2349" s="53"/>
      <c r="F2349" s="54">
        <v>8349</v>
      </c>
      <c r="G2349" s="11">
        <f t="shared" si="42"/>
        <v>137094505.59999999</v>
      </c>
    </row>
    <row r="2350" spans="1:9">
      <c r="A2350" s="17"/>
      <c r="B2350" s="12" t="s">
        <v>182</v>
      </c>
      <c r="C2350" s="23"/>
      <c r="D2350" s="23"/>
      <c r="E2350" s="53"/>
      <c r="F2350" s="54"/>
      <c r="G2350" s="9">
        <v>137094505.59999999</v>
      </c>
      <c r="I2350" s="13">
        <f>SUM(F2312:F2349)</f>
        <v>64192660</v>
      </c>
    </row>
    <row r="2351" spans="1:9" ht="18.75">
      <c r="A2351" s="126" t="s">
        <v>0</v>
      </c>
      <c r="B2351" s="126"/>
      <c r="C2351" s="126"/>
      <c r="D2351" s="126"/>
      <c r="E2351" s="126"/>
      <c r="F2351" s="126"/>
      <c r="G2351" s="126"/>
    </row>
    <row r="2352" spans="1:9" ht="15.75">
      <c r="A2352" s="127" t="s">
        <v>1</v>
      </c>
      <c r="B2352" s="127"/>
      <c r="C2352" s="127"/>
      <c r="D2352" s="127"/>
      <c r="E2352" s="127"/>
      <c r="F2352" s="127"/>
      <c r="G2352" s="127"/>
    </row>
    <row r="2353" spans="1:7" ht="15.75">
      <c r="A2353" s="127" t="s">
        <v>2</v>
      </c>
      <c r="B2353" s="127"/>
      <c r="C2353" s="127"/>
      <c r="D2353" s="127"/>
      <c r="E2353" s="127"/>
      <c r="F2353" s="127"/>
      <c r="G2353" s="127"/>
    </row>
    <row r="2354" spans="1:7" ht="15.75">
      <c r="A2354" s="127" t="s">
        <v>831</v>
      </c>
      <c r="B2354" s="127"/>
      <c r="C2354" s="127"/>
      <c r="D2354" s="127"/>
      <c r="E2354" s="127"/>
      <c r="F2354" s="127"/>
      <c r="G2354" s="127"/>
    </row>
    <row r="2355" spans="1:7" ht="15.75">
      <c r="A2355" s="128">
        <v>41365</v>
      </c>
      <c r="B2355" s="127"/>
      <c r="C2355" s="127"/>
      <c r="D2355" s="127"/>
      <c r="E2355" s="127"/>
      <c r="F2355" s="127"/>
      <c r="G2355" s="127"/>
    </row>
    <row r="2356" spans="1:7" ht="15.75">
      <c r="A2356" s="128" t="s">
        <v>566</v>
      </c>
      <c r="B2356" s="127"/>
      <c r="C2356" s="127"/>
      <c r="D2356" s="127"/>
      <c r="E2356" s="127"/>
      <c r="F2356" s="127"/>
      <c r="G2356" s="127"/>
    </row>
    <row r="2357" spans="1:7" ht="15.75">
      <c r="A2357" s="4" t="s">
        <v>4</v>
      </c>
      <c r="B2357" s="5" t="s">
        <v>5</v>
      </c>
      <c r="C2357" s="5" t="s">
        <v>183</v>
      </c>
      <c r="D2357" s="5" t="s">
        <v>184</v>
      </c>
      <c r="E2357" s="5" t="s">
        <v>6</v>
      </c>
      <c r="F2357" s="5" t="s">
        <v>7</v>
      </c>
      <c r="G2357" s="5" t="s">
        <v>8</v>
      </c>
    </row>
    <row r="2358" spans="1:7">
      <c r="A2358" s="33"/>
      <c r="B2358" s="34" t="s">
        <v>181</v>
      </c>
      <c r="C2358" s="28"/>
      <c r="D2358" s="28"/>
      <c r="E2358" s="36"/>
      <c r="F2358" s="36"/>
      <c r="G2358" s="9">
        <f>G2350</f>
        <v>137094505.59999999</v>
      </c>
    </row>
    <row r="2359" spans="1:7">
      <c r="A2359" s="17">
        <v>41379</v>
      </c>
      <c r="B2359" s="19" t="s">
        <v>628</v>
      </c>
      <c r="C2359" s="23">
        <v>1747</v>
      </c>
      <c r="D2359" s="23" t="s">
        <v>865</v>
      </c>
      <c r="E2359" s="53"/>
      <c r="F2359" s="54">
        <v>400000</v>
      </c>
      <c r="G2359" s="11">
        <f>G2358+E2359-F2359</f>
        <v>136694505.59999999</v>
      </c>
    </row>
    <row r="2360" spans="1:7">
      <c r="A2360" s="17">
        <v>41379</v>
      </c>
      <c r="B2360" s="19" t="s">
        <v>229</v>
      </c>
      <c r="C2360" s="23" t="s">
        <v>597</v>
      </c>
      <c r="D2360" s="23" t="s">
        <v>597</v>
      </c>
      <c r="E2360" s="53"/>
      <c r="F2360" s="54">
        <v>1600</v>
      </c>
      <c r="G2360" s="11">
        <f t="shared" ref="G2360:G2394" si="43">G2359+E2360-F2360</f>
        <v>136692905.59999999</v>
      </c>
    </row>
    <row r="2361" spans="1:7">
      <c r="A2361" s="17">
        <v>41379</v>
      </c>
      <c r="B2361" s="19" t="s">
        <v>841</v>
      </c>
      <c r="C2361" s="23">
        <v>1748</v>
      </c>
      <c r="D2361" s="23" t="s">
        <v>866</v>
      </c>
      <c r="E2361" s="53"/>
      <c r="F2361" s="54">
        <v>1621200</v>
      </c>
      <c r="G2361" s="11">
        <f t="shared" si="43"/>
        <v>135071705.59999999</v>
      </c>
    </row>
    <row r="2362" spans="1:7">
      <c r="A2362" s="17">
        <v>41379</v>
      </c>
      <c r="B2362" s="19" t="s">
        <v>229</v>
      </c>
      <c r="C2362" s="23" t="s">
        <v>597</v>
      </c>
      <c r="D2362" s="23" t="s">
        <v>597</v>
      </c>
      <c r="E2362" s="53"/>
      <c r="F2362" s="54">
        <v>6485</v>
      </c>
      <c r="G2362" s="11">
        <f t="shared" si="43"/>
        <v>135065220.59999999</v>
      </c>
    </row>
    <row r="2363" spans="1:7">
      <c r="A2363" s="17">
        <v>41381</v>
      </c>
      <c r="B2363" s="19" t="s">
        <v>842</v>
      </c>
      <c r="C2363" s="23">
        <v>1749</v>
      </c>
      <c r="D2363" s="23" t="s">
        <v>867</v>
      </c>
      <c r="E2363" s="53"/>
      <c r="F2363" s="54">
        <v>4790260</v>
      </c>
      <c r="G2363" s="11">
        <f t="shared" si="43"/>
        <v>130274960.59999999</v>
      </c>
    </row>
    <row r="2364" spans="1:7">
      <c r="A2364" s="17">
        <v>41381</v>
      </c>
      <c r="B2364" s="19" t="s">
        <v>229</v>
      </c>
      <c r="C2364" s="23" t="s">
        <v>597</v>
      </c>
      <c r="D2364" s="23" t="s">
        <v>597</v>
      </c>
      <c r="E2364" s="53"/>
      <c r="F2364" s="54">
        <v>19161</v>
      </c>
      <c r="G2364" s="11">
        <f t="shared" si="43"/>
        <v>130255799.59999999</v>
      </c>
    </row>
    <row r="2365" spans="1:7">
      <c r="A2365" s="17">
        <v>41382</v>
      </c>
      <c r="B2365" s="19" t="s">
        <v>843</v>
      </c>
      <c r="C2365" s="23">
        <v>1750</v>
      </c>
      <c r="D2365" s="23" t="s">
        <v>868</v>
      </c>
      <c r="E2365" s="53"/>
      <c r="F2365" s="54">
        <v>4439000</v>
      </c>
      <c r="G2365" s="11">
        <f t="shared" si="43"/>
        <v>125816799.59999999</v>
      </c>
    </row>
    <row r="2366" spans="1:7">
      <c r="A2366" s="17">
        <v>41382</v>
      </c>
      <c r="B2366" s="19" t="s">
        <v>229</v>
      </c>
      <c r="C2366" s="23" t="s">
        <v>597</v>
      </c>
      <c r="D2366" s="23" t="s">
        <v>597</v>
      </c>
      <c r="E2366" s="53"/>
      <c r="F2366" s="54">
        <v>17756</v>
      </c>
      <c r="G2366" s="11">
        <f t="shared" si="43"/>
        <v>125799043.59999999</v>
      </c>
    </row>
    <row r="2367" spans="1:7">
      <c r="A2367" s="17">
        <v>41382</v>
      </c>
      <c r="B2367" s="19" t="s">
        <v>502</v>
      </c>
      <c r="C2367" s="23">
        <v>1751</v>
      </c>
      <c r="D2367" s="23" t="s">
        <v>869</v>
      </c>
      <c r="E2367" s="53"/>
      <c r="F2367" s="54">
        <v>150000</v>
      </c>
      <c r="G2367" s="11">
        <f t="shared" si="43"/>
        <v>125649043.59999999</v>
      </c>
    </row>
    <row r="2368" spans="1:7">
      <c r="A2368" s="17">
        <v>41382</v>
      </c>
      <c r="B2368" s="19" t="s">
        <v>229</v>
      </c>
      <c r="C2368" s="23" t="s">
        <v>597</v>
      </c>
      <c r="D2368" s="23" t="s">
        <v>597</v>
      </c>
      <c r="E2368" s="53"/>
      <c r="F2368" s="54">
        <v>5828</v>
      </c>
      <c r="G2368" s="11">
        <f t="shared" si="43"/>
        <v>125643215.59999999</v>
      </c>
    </row>
    <row r="2369" spans="1:7">
      <c r="A2369" s="17">
        <v>41383</v>
      </c>
      <c r="B2369" s="19" t="s">
        <v>844</v>
      </c>
      <c r="C2369" s="23">
        <v>1752</v>
      </c>
      <c r="D2369" s="23" t="s">
        <v>870</v>
      </c>
      <c r="E2369" s="53"/>
      <c r="F2369" s="54">
        <v>2239884</v>
      </c>
      <c r="G2369" s="11">
        <f t="shared" si="43"/>
        <v>123403331.59999999</v>
      </c>
    </row>
    <row r="2370" spans="1:7">
      <c r="A2370" s="17">
        <v>41383</v>
      </c>
      <c r="B2370" s="19" t="s">
        <v>229</v>
      </c>
      <c r="C2370" s="23" t="s">
        <v>597</v>
      </c>
      <c r="D2370" s="23" t="s">
        <v>597</v>
      </c>
      <c r="E2370" s="53"/>
      <c r="F2370" s="54">
        <v>8960</v>
      </c>
      <c r="G2370" s="11">
        <f t="shared" si="43"/>
        <v>123394371.59999999</v>
      </c>
    </row>
    <row r="2371" spans="1:7">
      <c r="A2371" s="17">
        <v>41383</v>
      </c>
      <c r="B2371" s="19" t="s">
        <v>215</v>
      </c>
      <c r="C2371" s="23">
        <v>1753</v>
      </c>
      <c r="D2371" s="23" t="s">
        <v>871</v>
      </c>
      <c r="E2371" s="53"/>
      <c r="F2371" s="54">
        <v>1457000</v>
      </c>
      <c r="G2371" s="11">
        <f t="shared" si="43"/>
        <v>121937371.59999999</v>
      </c>
    </row>
    <row r="2372" spans="1:7">
      <c r="A2372" s="17">
        <v>41383</v>
      </c>
      <c r="B2372" s="19" t="s">
        <v>229</v>
      </c>
      <c r="C2372" s="23" t="s">
        <v>597</v>
      </c>
      <c r="D2372" s="23" t="s">
        <v>597</v>
      </c>
      <c r="E2372" s="53"/>
      <c r="F2372" s="54">
        <v>28000</v>
      </c>
      <c r="G2372" s="11">
        <f t="shared" si="43"/>
        <v>121909371.59999999</v>
      </c>
    </row>
    <row r="2373" spans="1:7">
      <c r="A2373" s="17">
        <v>41386</v>
      </c>
      <c r="B2373" s="19" t="s">
        <v>841</v>
      </c>
      <c r="C2373" s="23">
        <v>1755</v>
      </c>
      <c r="D2373" s="23" t="s">
        <v>872</v>
      </c>
      <c r="E2373" s="53"/>
      <c r="F2373" s="54">
        <v>7000000</v>
      </c>
      <c r="G2373" s="11">
        <f t="shared" si="43"/>
        <v>114909371.59999999</v>
      </c>
    </row>
    <row r="2374" spans="1:7">
      <c r="A2374" s="17">
        <v>41386</v>
      </c>
      <c r="B2374" s="19" t="s">
        <v>229</v>
      </c>
      <c r="C2374" s="23" t="s">
        <v>597</v>
      </c>
      <c r="D2374" s="23" t="s">
        <v>597</v>
      </c>
      <c r="E2374" s="53"/>
      <c r="F2374" s="54">
        <v>3533</v>
      </c>
      <c r="G2374" s="11">
        <f t="shared" si="43"/>
        <v>114905838.59999999</v>
      </c>
    </row>
    <row r="2375" spans="1:7">
      <c r="A2375" s="17">
        <v>41386</v>
      </c>
      <c r="B2375" s="19" t="s">
        <v>378</v>
      </c>
      <c r="C2375" s="23">
        <v>1756</v>
      </c>
      <c r="D2375" s="23" t="s">
        <v>873</v>
      </c>
      <c r="E2375" s="53"/>
      <c r="F2375" s="54">
        <v>600000</v>
      </c>
      <c r="G2375" s="11">
        <f t="shared" si="43"/>
        <v>114305838.59999999</v>
      </c>
    </row>
    <row r="2376" spans="1:7">
      <c r="A2376" s="17">
        <v>41386</v>
      </c>
      <c r="B2376" s="19" t="s">
        <v>229</v>
      </c>
      <c r="C2376" s="23" t="s">
        <v>597</v>
      </c>
      <c r="D2376" s="23" t="s">
        <v>597</v>
      </c>
      <c r="E2376" s="53"/>
      <c r="F2376" s="54">
        <v>10789</v>
      </c>
      <c r="G2376" s="11">
        <f t="shared" si="43"/>
        <v>114295049.59999999</v>
      </c>
    </row>
    <row r="2377" spans="1:7">
      <c r="A2377" s="17">
        <v>41386</v>
      </c>
      <c r="B2377" s="19" t="s">
        <v>498</v>
      </c>
      <c r="C2377" s="23">
        <v>1757</v>
      </c>
      <c r="D2377" s="23" t="s">
        <v>881</v>
      </c>
      <c r="E2377" s="53"/>
      <c r="F2377" s="54">
        <v>2697175</v>
      </c>
      <c r="G2377" s="11">
        <f t="shared" si="43"/>
        <v>111597874.59999999</v>
      </c>
    </row>
    <row r="2378" spans="1:7">
      <c r="A2378" s="17">
        <v>41386</v>
      </c>
      <c r="B2378" s="19" t="s">
        <v>219</v>
      </c>
      <c r="C2378" s="23">
        <v>1758</v>
      </c>
      <c r="D2378" s="23" t="s">
        <v>874</v>
      </c>
      <c r="E2378" s="53"/>
      <c r="F2378" s="54">
        <v>883183</v>
      </c>
      <c r="G2378" s="11">
        <f t="shared" si="43"/>
        <v>110714691.59999999</v>
      </c>
    </row>
    <row r="2379" spans="1:7">
      <c r="A2379" s="17">
        <v>41386</v>
      </c>
      <c r="B2379" s="19" t="s">
        <v>229</v>
      </c>
      <c r="C2379" s="23" t="s">
        <v>597</v>
      </c>
      <c r="D2379" s="23" t="s">
        <v>597</v>
      </c>
      <c r="E2379" s="53"/>
      <c r="F2379" s="54">
        <v>1600</v>
      </c>
      <c r="G2379" s="11">
        <f t="shared" si="43"/>
        <v>110713091.59999999</v>
      </c>
    </row>
    <row r="2380" spans="1:7">
      <c r="A2380" s="17">
        <v>41386</v>
      </c>
      <c r="B2380" s="19" t="s">
        <v>628</v>
      </c>
      <c r="C2380" s="23">
        <v>1759</v>
      </c>
      <c r="D2380" s="23" t="s">
        <v>875</v>
      </c>
      <c r="E2380" s="53"/>
      <c r="F2380" s="54">
        <v>400000</v>
      </c>
      <c r="G2380" s="11">
        <f t="shared" si="43"/>
        <v>110313091.59999999</v>
      </c>
    </row>
    <row r="2381" spans="1:7">
      <c r="A2381" s="17">
        <v>41386</v>
      </c>
      <c r="B2381" s="19" t="s">
        <v>229</v>
      </c>
      <c r="C2381" s="23" t="s">
        <v>597</v>
      </c>
      <c r="D2381" s="23" t="s">
        <v>597</v>
      </c>
      <c r="E2381" s="53"/>
      <c r="F2381" s="54">
        <v>4277</v>
      </c>
      <c r="G2381" s="11">
        <f t="shared" si="43"/>
        <v>110308814.59999999</v>
      </c>
    </row>
    <row r="2382" spans="1:7">
      <c r="A2382" s="17">
        <v>41386</v>
      </c>
      <c r="B2382" s="19" t="s">
        <v>378</v>
      </c>
      <c r="C2382" s="23">
        <v>1760</v>
      </c>
      <c r="D2382" s="23" t="s">
        <v>876</v>
      </c>
      <c r="E2382" s="53"/>
      <c r="F2382" s="54">
        <v>338000</v>
      </c>
      <c r="G2382" s="11">
        <f t="shared" si="43"/>
        <v>109970814.59999999</v>
      </c>
    </row>
    <row r="2383" spans="1:7">
      <c r="A2383" s="17">
        <v>41386</v>
      </c>
      <c r="B2383" s="19" t="s">
        <v>229</v>
      </c>
      <c r="C2383" s="23" t="s">
        <v>597</v>
      </c>
      <c r="D2383" s="23" t="s">
        <v>597</v>
      </c>
      <c r="E2383" s="53"/>
      <c r="F2383" s="54">
        <v>1352</v>
      </c>
      <c r="G2383" s="11">
        <f t="shared" si="43"/>
        <v>109969462.59999999</v>
      </c>
    </row>
    <row r="2384" spans="1:7">
      <c r="A2384" s="17">
        <v>41386</v>
      </c>
      <c r="B2384" s="19" t="s">
        <v>845</v>
      </c>
      <c r="C2384" s="23">
        <v>1761</v>
      </c>
      <c r="D2384" s="23" t="s">
        <v>877</v>
      </c>
      <c r="E2384" s="53"/>
      <c r="F2384" s="54">
        <v>1069220</v>
      </c>
      <c r="G2384" s="11">
        <f t="shared" si="43"/>
        <v>108900242.59999999</v>
      </c>
    </row>
    <row r="2385" spans="1:9">
      <c r="A2385" s="17">
        <v>41386</v>
      </c>
      <c r="B2385" s="19" t="s">
        <v>229</v>
      </c>
      <c r="C2385" s="23" t="s">
        <v>597</v>
      </c>
      <c r="D2385" s="23" t="s">
        <v>597</v>
      </c>
      <c r="E2385" s="53"/>
      <c r="F2385" s="54">
        <v>2400</v>
      </c>
      <c r="G2385" s="11">
        <f t="shared" si="43"/>
        <v>108897842.59999999</v>
      </c>
    </row>
    <row r="2386" spans="1:9">
      <c r="A2386" s="17">
        <v>41394</v>
      </c>
      <c r="B2386" s="19" t="s">
        <v>846</v>
      </c>
      <c r="C2386" s="23">
        <v>1762</v>
      </c>
      <c r="D2386" s="23" t="s">
        <v>878</v>
      </c>
      <c r="E2386" s="53"/>
      <c r="F2386" s="54">
        <v>150000</v>
      </c>
      <c r="G2386" s="11">
        <f t="shared" si="43"/>
        <v>108747842.59999999</v>
      </c>
    </row>
    <row r="2387" spans="1:9">
      <c r="A2387" s="17">
        <v>41394</v>
      </c>
      <c r="B2387" s="19" t="s">
        <v>229</v>
      </c>
      <c r="C2387" s="23" t="s">
        <v>597</v>
      </c>
      <c r="D2387" s="23" t="s">
        <v>597</v>
      </c>
      <c r="E2387" s="53"/>
      <c r="F2387" s="54">
        <v>600</v>
      </c>
      <c r="G2387" s="11">
        <f t="shared" si="43"/>
        <v>108747242.59999999</v>
      </c>
    </row>
    <row r="2388" spans="1:9">
      <c r="A2388" s="17">
        <v>41394</v>
      </c>
      <c r="B2388" s="19" t="s">
        <v>628</v>
      </c>
      <c r="C2388" s="23">
        <v>1763</v>
      </c>
      <c r="D2388" s="23" t="s">
        <v>880</v>
      </c>
      <c r="E2388" s="53"/>
      <c r="F2388" s="54">
        <v>340000</v>
      </c>
      <c r="G2388" s="11">
        <f t="shared" si="43"/>
        <v>108407242.59999999</v>
      </c>
    </row>
    <row r="2389" spans="1:9">
      <c r="A2389" s="17">
        <v>41394</v>
      </c>
      <c r="B2389" s="19" t="s">
        <v>229</v>
      </c>
      <c r="C2389" s="23" t="s">
        <v>597</v>
      </c>
      <c r="D2389" s="23" t="s">
        <v>597</v>
      </c>
      <c r="E2389" s="53"/>
      <c r="F2389" s="54">
        <v>552</v>
      </c>
      <c r="G2389" s="11">
        <f t="shared" si="43"/>
        <v>108406690.59999999</v>
      </c>
    </row>
    <row r="2390" spans="1:9">
      <c r="A2390" s="17">
        <v>41394</v>
      </c>
      <c r="B2390" s="19" t="s">
        <v>229</v>
      </c>
      <c r="C2390" s="23" t="s">
        <v>597</v>
      </c>
      <c r="D2390" s="23" t="s">
        <v>597</v>
      </c>
      <c r="E2390" s="53"/>
      <c r="F2390" s="54">
        <v>138000</v>
      </c>
      <c r="G2390" s="11">
        <f t="shared" si="43"/>
        <v>108268690.59999999</v>
      </c>
    </row>
    <row r="2391" spans="1:9">
      <c r="A2391" s="17">
        <v>41394</v>
      </c>
      <c r="B2391" s="19" t="s">
        <v>229</v>
      </c>
      <c r="C2391" s="23" t="s">
        <v>597</v>
      </c>
      <c r="D2391" s="23" t="s">
        <v>597</v>
      </c>
      <c r="E2391" s="53"/>
      <c r="F2391" s="54">
        <v>88</v>
      </c>
      <c r="G2391" s="11">
        <f t="shared" si="43"/>
        <v>108268602.59999999</v>
      </c>
    </row>
    <row r="2392" spans="1:9">
      <c r="A2392" s="17">
        <v>41394</v>
      </c>
      <c r="B2392" s="19" t="s">
        <v>229</v>
      </c>
      <c r="C2392" s="23" t="s">
        <v>597</v>
      </c>
      <c r="D2392" s="23" t="s">
        <v>597</v>
      </c>
      <c r="E2392" s="53"/>
      <c r="F2392" s="54">
        <v>22080</v>
      </c>
      <c r="G2392" s="11">
        <f t="shared" si="43"/>
        <v>108246522.59999999</v>
      </c>
    </row>
    <row r="2393" spans="1:9">
      <c r="A2393" s="17">
        <v>41394</v>
      </c>
      <c r="B2393" s="19" t="s">
        <v>229</v>
      </c>
      <c r="C2393" s="23" t="s">
        <v>597</v>
      </c>
      <c r="D2393" s="23" t="s">
        <v>597</v>
      </c>
      <c r="E2393" s="53"/>
      <c r="F2393" s="54">
        <v>1360</v>
      </c>
      <c r="G2393" s="11">
        <f t="shared" si="43"/>
        <v>108245162.59999999</v>
      </c>
    </row>
    <row r="2394" spans="1:9">
      <c r="A2394" s="17">
        <v>41394</v>
      </c>
      <c r="B2394" s="19" t="s">
        <v>229</v>
      </c>
      <c r="C2394" s="23" t="s">
        <v>597</v>
      </c>
      <c r="D2394" s="23" t="s">
        <v>597</v>
      </c>
      <c r="E2394" s="53"/>
      <c r="F2394" s="54">
        <v>600</v>
      </c>
      <c r="G2394" s="11">
        <f t="shared" si="43"/>
        <v>108244562.59999999</v>
      </c>
      <c r="H2394" s="13"/>
      <c r="I2394" s="13"/>
    </row>
    <row r="2395" spans="1:9">
      <c r="A2395" s="17"/>
      <c r="B2395" s="12" t="s">
        <v>182</v>
      </c>
      <c r="C2395" s="23"/>
      <c r="D2395" s="23"/>
      <c r="E2395" s="36">
        <f>SUM(E2312:E2394)</f>
        <v>201285000</v>
      </c>
      <c r="F2395" s="36">
        <f>SUM(F2312:F2394)</f>
        <v>93042603</v>
      </c>
      <c r="G2395" s="9">
        <f>G2312+E2395-F2395</f>
        <v>108244562.59999999</v>
      </c>
      <c r="H2395" s="13"/>
      <c r="I2395" s="13"/>
    </row>
    <row r="2396" spans="1:9">
      <c r="G2396" s="29"/>
      <c r="H2396" s="13"/>
    </row>
    <row r="2397" spans="1:9" ht="18.75">
      <c r="A2397" s="126" t="s">
        <v>0</v>
      </c>
      <c r="B2397" s="126"/>
      <c r="C2397" s="126"/>
      <c r="D2397" s="126"/>
      <c r="E2397" s="126"/>
      <c r="F2397" s="126"/>
      <c r="G2397" s="126"/>
    </row>
    <row r="2398" spans="1:9" ht="15.75">
      <c r="A2398" s="127" t="s">
        <v>1</v>
      </c>
      <c r="B2398" s="127"/>
      <c r="C2398" s="127"/>
      <c r="D2398" s="127"/>
      <c r="E2398" s="127"/>
      <c r="F2398" s="127"/>
      <c r="G2398" s="127"/>
    </row>
    <row r="2399" spans="1:9" ht="15.75">
      <c r="A2399" s="127" t="s">
        <v>2</v>
      </c>
      <c r="B2399" s="127"/>
      <c r="C2399" s="127"/>
      <c r="D2399" s="127"/>
      <c r="E2399" s="127"/>
      <c r="F2399" s="127"/>
      <c r="G2399" s="127"/>
      <c r="H2399" s="29"/>
    </row>
    <row r="2400" spans="1:9" ht="15.75">
      <c r="A2400" s="127" t="s">
        <v>831</v>
      </c>
      <c r="B2400" s="127"/>
      <c r="C2400" s="127"/>
      <c r="D2400" s="127"/>
      <c r="E2400" s="127"/>
      <c r="F2400" s="127"/>
      <c r="G2400" s="127"/>
      <c r="H2400" s="29"/>
    </row>
    <row r="2401" spans="1:8" ht="15.75">
      <c r="A2401" s="128">
        <v>41365</v>
      </c>
      <c r="B2401" s="127"/>
      <c r="C2401" s="127"/>
      <c r="D2401" s="127"/>
      <c r="E2401" s="127"/>
      <c r="F2401" s="127"/>
      <c r="G2401" s="127"/>
      <c r="H2401" s="29"/>
    </row>
    <row r="2402" spans="1:8" ht="15.75">
      <c r="A2402" s="128" t="s">
        <v>568</v>
      </c>
      <c r="B2402" s="127"/>
      <c r="C2402" s="127"/>
      <c r="D2402" s="127"/>
      <c r="E2402" s="127"/>
      <c r="F2402" s="127"/>
      <c r="G2402" s="127"/>
      <c r="H2402" s="29"/>
    </row>
    <row r="2403" spans="1:8" ht="15.75">
      <c r="A2403" s="61"/>
      <c r="B2403" s="60"/>
      <c r="C2403" s="60"/>
      <c r="D2403" s="60"/>
      <c r="E2403" s="60"/>
      <c r="F2403" s="60"/>
      <c r="G2403" s="60"/>
    </row>
    <row r="2404" spans="1:8" ht="15.75">
      <c r="A2404" s="61"/>
      <c r="B2404" s="60"/>
      <c r="C2404" s="60"/>
      <c r="D2404" s="60"/>
      <c r="E2404" s="60"/>
      <c r="F2404" s="60"/>
      <c r="G2404" s="60"/>
    </row>
    <row r="2405" spans="1:8" ht="15.75">
      <c r="A2405" s="61"/>
      <c r="B2405" s="60"/>
      <c r="C2405" s="60"/>
      <c r="D2405" s="60"/>
      <c r="E2405" s="60"/>
      <c r="F2405" s="60"/>
      <c r="G2405" s="60"/>
    </row>
    <row r="2406" spans="1:8" ht="15.75">
      <c r="A2406" s="61"/>
      <c r="B2406" s="60"/>
      <c r="C2406" s="60"/>
      <c r="D2406" s="60"/>
      <c r="E2406" s="60"/>
      <c r="F2406" s="60"/>
      <c r="G2406" s="60"/>
    </row>
    <row r="2407" spans="1:8" ht="15.75">
      <c r="A2407" s="61"/>
      <c r="B2407" s="60"/>
      <c r="C2407" s="60"/>
      <c r="D2407" s="60"/>
      <c r="E2407" s="60"/>
      <c r="F2407" s="60"/>
      <c r="G2407" s="60"/>
    </row>
    <row r="2409" spans="1:8">
      <c r="B2409" s="1" t="s">
        <v>28</v>
      </c>
      <c r="C2409" s="1"/>
      <c r="D2409" s="1"/>
      <c r="E2409" s="1" t="s">
        <v>29</v>
      </c>
    </row>
    <row r="2410" spans="1:8">
      <c r="B2410" s="1" t="s">
        <v>30</v>
      </c>
      <c r="C2410" s="1"/>
      <c r="D2410" s="1"/>
      <c r="E2410" s="1" t="s">
        <v>31</v>
      </c>
    </row>
    <row r="2443" spans="1:7" ht="18.75">
      <c r="A2443" s="126" t="s">
        <v>0</v>
      </c>
      <c r="B2443" s="126"/>
      <c r="C2443" s="126"/>
      <c r="D2443" s="126"/>
      <c r="E2443" s="126"/>
      <c r="F2443" s="126"/>
      <c r="G2443" s="126"/>
    </row>
    <row r="2444" spans="1:7" ht="15.75">
      <c r="A2444" s="127" t="s">
        <v>1</v>
      </c>
      <c r="B2444" s="127"/>
      <c r="C2444" s="127"/>
      <c r="D2444" s="127"/>
      <c r="E2444" s="127"/>
      <c r="F2444" s="127"/>
      <c r="G2444" s="127"/>
    </row>
    <row r="2445" spans="1:7" ht="15.75">
      <c r="A2445" s="127" t="s">
        <v>2</v>
      </c>
      <c r="B2445" s="127"/>
      <c r="C2445" s="127"/>
      <c r="D2445" s="127"/>
      <c r="E2445" s="127"/>
      <c r="F2445" s="127"/>
      <c r="G2445" s="127"/>
    </row>
    <row r="2446" spans="1:7" ht="15.75">
      <c r="A2446" s="127" t="s">
        <v>831</v>
      </c>
      <c r="B2446" s="127"/>
      <c r="C2446" s="127"/>
      <c r="D2446" s="127"/>
      <c r="E2446" s="127"/>
      <c r="F2446" s="127"/>
      <c r="G2446" s="127"/>
    </row>
    <row r="2447" spans="1:7" ht="15.75">
      <c r="A2447" s="128">
        <v>41395</v>
      </c>
      <c r="B2447" s="127"/>
      <c r="C2447" s="127"/>
      <c r="D2447" s="127"/>
      <c r="E2447" s="127"/>
      <c r="F2447" s="127"/>
      <c r="G2447" s="127"/>
    </row>
    <row r="2448" spans="1:7" ht="15.75">
      <c r="A2448" s="128" t="s">
        <v>278</v>
      </c>
      <c r="B2448" s="127"/>
      <c r="C2448" s="127"/>
      <c r="D2448" s="127"/>
      <c r="E2448" s="127"/>
      <c r="F2448" s="127"/>
      <c r="G2448" s="127"/>
    </row>
    <row r="2449" spans="1:7" ht="15.75">
      <c r="A2449" s="4" t="s">
        <v>4</v>
      </c>
      <c r="B2449" s="5" t="s">
        <v>5</v>
      </c>
      <c r="C2449" s="5" t="s">
        <v>183</v>
      </c>
      <c r="D2449" s="5" t="s">
        <v>184</v>
      </c>
      <c r="E2449" s="5" t="s">
        <v>6</v>
      </c>
      <c r="F2449" s="5" t="s">
        <v>7</v>
      </c>
      <c r="G2449" s="5" t="s">
        <v>8</v>
      </c>
    </row>
    <row r="2450" spans="1:7">
      <c r="A2450" s="33"/>
      <c r="B2450" s="34" t="s">
        <v>181</v>
      </c>
      <c r="C2450" s="28"/>
      <c r="D2450" s="28"/>
      <c r="E2450" s="36"/>
      <c r="F2450" s="36"/>
      <c r="G2450" s="9">
        <f>G2395</f>
        <v>108244562.59999999</v>
      </c>
    </row>
    <row r="2451" spans="1:7">
      <c r="A2451" s="56">
        <v>41396</v>
      </c>
      <c r="B2451" s="71" t="s">
        <v>882</v>
      </c>
      <c r="C2451" s="58">
        <v>1764</v>
      </c>
      <c r="D2451" s="58" t="s">
        <v>890</v>
      </c>
      <c r="E2451" s="53"/>
      <c r="F2451" s="54">
        <v>895520</v>
      </c>
      <c r="G2451" s="11">
        <f>G2450+E2451-F2451</f>
        <v>107349042.59999999</v>
      </c>
    </row>
    <row r="2452" spans="1:7">
      <c r="A2452" s="56">
        <v>41396</v>
      </c>
      <c r="B2452" s="19" t="s">
        <v>229</v>
      </c>
      <c r="C2452" s="23" t="s">
        <v>597</v>
      </c>
      <c r="D2452" s="23" t="s">
        <v>597</v>
      </c>
      <c r="E2452" s="53"/>
      <c r="F2452" s="54">
        <v>2480</v>
      </c>
      <c r="G2452" s="11">
        <f>G2451+E2452-F2452</f>
        <v>107346562.59999999</v>
      </c>
    </row>
    <row r="2453" spans="1:7">
      <c r="A2453" s="56">
        <v>41396</v>
      </c>
      <c r="B2453" s="57" t="s">
        <v>193</v>
      </c>
      <c r="C2453" s="58">
        <v>1765</v>
      </c>
      <c r="D2453" s="58" t="s">
        <v>891</v>
      </c>
      <c r="E2453" s="53"/>
      <c r="F2453" s="54">
        <v>9476879</v>
      </c>
      <c r="G2453" s="11">
        <f>G2452+E2453-F2453</f>
        <v>97869683.599999994</v>
      </c>
    </row>
    <row r="2454" spans="1:7">
      <c r="A2454" s="56">
        <v>41396</v>
      </c>
      <c r="B2454" s="19" t="s">
        <v>229</v>
      </c>
      <c r="C2454" s="23" t="s">
        <v>597</v>
      </c>
      <c r="D2454" s="23" t="s">
        <v>597</v>
      </c>
      <c r="E2454" s="53"/>
      <c r="F2454" s="54">
        <v>18613</v>
      </c>
      <c r="G2454" s="11">
        <f>G2453+E2454-F2454</f>
        <v>97851070.599999994</v>
      </c>
    </row>
    <row r="2455" spans="1:7">
      <c r="A2455" s="56">
        <v>41396</v>
      </c>
      <c r="B2455" s="69" t="s">
        <v>624</v>
      </c>
      <c r="C2455" s="58">
        <v>1766</v>
      </c>
      <c r="D2455" s="58" t="s">
        <v>916</v>
      </c>
      <c r="E2455" s="53"/>
      <c r="F2455" s="54">
        <v>4653230</v>
      </c>
      <c r="G2455" s="11">
        <f t="shared" ref="G2455:G2510" si="44">G2454+E2455-F2455</f>
        <v>93197840.599999994</v>
      </c>
    </row>
    <row r="2456" spans="1:7">
      <c r="A2456" s="56">
        <v>41396</v>
      </c>
      <c r="B2456" s="70" t="s">
        <v>217</v>
      </c>
      <c r="C2456" s="72">
        <v>1767</v>
      </c>
      <c r="D2456" s="72" t="s">
        <v>892</v>
      </c>
      <c r="E2456" s="53"/>
      <c r="F2456" s="54">
        <v>620000</v>
      </c>
      <c r="G2456" s="11">
        <f t="shared" si="44"/>
        <v>92577840.599999994</v>
      </c>
    </row>
    <row r="2457" spans="1:7">
      <c r="A2457" s="56">
        <v>41396</v>
      </c>
      <c r="B2457" s="19" t="s">
        <v>229</v>
      </c>
      <c r="C2457" s="23" t="s">
        <v>597</v>
      </c>
      <c r="D2457" s="23" t="s">
        <v>597</v>
      </c>
      <c r="E2457" s="53"/>
      <c r="F2457" s="54">
        <v>37908</v>
      </c>
      <c r="G2457" s="11">
        <f t="shared" si="44"/>
        <v>92539932.599999994</v>
      </c>
    </row>
    <row r="2458" spans="1:7">
      <c r="A2458" s="56">
        <v>41396</v>
      </c>
      <c r="B2458" s="71" t="s">
        <v>218</v>
      </c>
      <c r="C2458" s="72">
        <v>1768</v>
      </c>
      <c r="D2458" s="72" t="s">
        <v>893</v>
      </c>
      <c r="E2458" s="53"/>
      <c r="F2458" s="54">
        <v>6286975</v>
      </c>
      <c r="G2458" s="11">
        <f t="shared" si="44"/>
        <v>86252957.599999994</v>
      </c>
    </row>
    <row r="2459" spans="1:7">
      <c r="A2459" s="56">
        <v>41396</v>
      </c>
      <c r="B2459" s="19" t="s">
        <v>229</v>
      </c>
      <c r="C2459" s="23" t="s">
        <v>597</v>
      </c>
      <c r="D2459" s="23" t="s">
        <v>597</v>
      </c>
      <c r="E2459" s="53"/>
      <c r="F2459" s="54">
        <v>25148</v>
      </c>
      <c r="G2459" s="11">
        <f t="shared" si="44"/>
        <v>86227809.599999994</v>
      </c>
    </row>
    <row r="2460" spans="1:7">
      <c r="A2460" s="56">
        <v>41397</v>
      </c>
      <c r="B2460" s="70" t="s">
        <v>378</v>
      </c>
      <c r="C2460" s="72">
        <v>1769</v>
      </c>
      <c r="D2460" s="72" t="s">
        <v>894</v>
      </c>
      <c r="E2460" s="53"/>
      <c r="F2460" s="54">
        <v>300000</v>
      </c>
      <c r="G2460" s="11">
        <f t="shared" si="44"/>
        <v>85927809.599999994</v>
      </c>
    </row>
    <row r="2461" spans="1:7">
      <c r="A2461" s="56">
        <v>41397</v>
      </c>
      <c r="B2461" s="19" t="s">
        <v>229</v>
      </c>
      <c r="C2461" s="23" t="s">
        <v>597</v>
      </c>
      <c r="D2461" s="23" t="s">
        <v>597</v>
      </c>
      <c r="E2461" s="53"/>
      <c r="F2461" s="54">
        <v>1200</v>
      </c>
      <c r="G2461" s="11">
        <f t="shared" si="44"/>
        <v>85926609.599999994</v>
      </c>
    </row>
    <row r="2462" spans="1:7">
      <c r="A2462" s="56">
        <v>41397</v>
      </c>
      <c r="B2462" s="71" t="s">
        <v>883</v>
      </c>
      <c r="C2462" s="72">
        <v>1770</v>
      </c>
      <c r="D2462" s="72" t="s">
        <v>895</v>
      </c>
      <c r="E2462" s="53"/>
      <c r="F2462" s="54">
        <v>800000</v>
      </c>
      <c r="G2462" s="11">
        <f t="shared" si="44"/>
        <v>85126609.599999994</v>
      </c>
    </row>
    <row r="2463" spans="1:7">
      <c r="A2463" s="56">
        <v>41397</v>
      </c>
      <c r="B2463" s="19" t="s">
        <v>229</v>
      </c>
      <c r="C2463" s="23" t="s">
        <v>597</v>
      </c>
      <c r="D2463" s="23" t="s">
        <v>597</v>
      </c>
      <c r="E2463" s="53"/>
      <c r="F2463" s="54">
        <v>3582</v>
      </c>
      <c r="G2463" s="11">
        <f t="shared" si="44"/>
        <v>85123027.599999994</v>
      </c>
    </row>
    <row r="2464" spans="1:7">
      <c r="A2464" s="68">
        <v>41401</v>
      </c>
      <c r="B2464" s="71" t="s">
        <v>290</v>
      </c>
      <c r="C2464" s="72">
        <v>1771</v>
      </c>
      <c r="D2464" s="72" t="s">
        <v>896</v>
      </c>
      <c r="E2464" s="53"/>
      <c r="F2464" s="54">
        <v>1930000</v>
      </c>
      <c r="G2464" s="11">
        <f t="shared" si="44"/>
        <v>83193027.599999994</v>
      </c>
    </row>
    <row r="2465" spans="1:7">
      <c r="A2465" s="68">
        <v>41401</v>
      </c>
      <c r="B2465" s="19" t="s">
        <v>229</v>
      </c>
      <c r="C2465" s="23" t="s">
        <v>597</v>
      </c>
      <c r="D2465" s="23" t="s">
        <v>597</v>
      </c>
      <c r="E2465" s="53"/>
      <c r="F2465" s="54">
        <v>3200</v>
      </c>
      <c r="G2465" s="11">
        <f t="shared" si="44"/>
        <v>83189827.599999994</v>
      </c>
    </row>
    <row r="2466" spans="1:7">
      <c r="A2466" s="68">
        <v>41401</v>
      </c>
      <c r="B2466" s="57" t="s">
        <v>884</v>
      </c>
      <c r="C2466" s="72">
        <v>1772</v>
      </c>
      <c r="D2466" s="72" t="s">
        <v>897</v>
      </c>
      <c r="E2466" s="53"/>
      <c r="F2466" s="54">
        <v>220000</v>
      </c>
      <c r="G2466" s="11">
        <f t="shared" si="44"/>
        <v>82969827.599999994</v>
      </c>
    </row>
    <row r="2467" spans="1:7">
      <c r="A2467" s="68">
        <v>41401</v>
      </c>
      <c r="B2467" s="19" t="s">
        <v>229</v>
      </c>
      <c r="C2467" s="23" t="s">
        <v>597</v>
      </c>
      <c r="D2467" s="23" t="s">
        <v>597</v>
      </c>
      <c r="E2467" s="53"/>
      <c r="F2467" s="54">
        <v>880</v>
      </c>
      <c r="G2467" s="11">
        <f t="shared" si="44"/>
        <v>82968947.599999994</v>
      </c>
    </row>
    <row r="2468" spans="1:7">
      <c r="A2468" s="68">
        <v>41401</v>
      </c>
      <c r="B2468" s="71" t="s">
        <v>885</v>
      </c>
      <c r="C2468" s="72">
        <v>1773</v>
      </c>
      <c r="D2468" s="72" t="s">
        <v>898</v>
      </c>
      <c r="E2468" s="53"/>
      <c r="F2468" s="54">
        <v>350000</v>
      </c>
      <c r="G2468" s="11">
        <f t="shared" si="44"/>
        <v>82618947.599999994</v>
      </c>
    </row>
    <row r="2469" spans="1:7">
      <c r="A2469" s="68">
        <v>41401</v>
      </c>
      <c r="B2469" s="19" t="s">
        <v>229</v>
      </c>
      <c r="C2469" s="23" t="s">
        <v>597</v>
      </c>
      <c r="D2469" s="23" t="s">
        <v>597</v>
      </c>
      <c r="E2469" s="53"/>
      <c r="F2469" s="54">
        <v>7720</v>
      </c>
      <c r="G2469" s="11">
        <f t="shared" si="44"/>
        <v>82611227.599999994</v>
      </c>
    </row>
    <row r="2470" spans="1:7">
      <c r="A2470" s="56">
        <v>41403</v>
      </c>
      <c r="B2470" s="71" t="s">
        <v>226</v>
      </c>
      <c r="C2470" s="72">
        <v>1774</v>
      </c>
      <c r="D2470" s="72" t="s">
        <v>899</v>
      </c>
      <c r="E2470" s="53"/>
      <c r="F2470" s="54">
        <v>800000</v>
      </c>
      <c r="G2470" s="11">
        <f t="shared" si="44"/>
        <v>81811227.599999994</v>
      </c>
    </row>
    <row r="2471" spans="1:7">
      <c r="A2471" s="56">
        <v>41403</v>
      </c>
      <c r="B2471" s="19" t="s">
        <v>229</v>
      </c>
      <c r="C2471" s="23" t="s">
        <v>597</v>
      </c>
      <c r="D2471" s="23" t="s">
        <v>597</v>
      </c>
      <c r="E2471" s="53"/>
      <c r="F2471" s="54">
        <v>3200</v>
      </c>
      <c r="G2471" s="11">
        <f t="shared" si="44"/>
        <v>81808027.599999994</v>
      </c>
    </row>
    <row r="2472" spans="1:7">
      <c r="A2472" s="56">
        <v>41403</v>
      </c>
      <c r="B2472" s="70" t="s">
        <v>219</v>
      </c>
      <c r="C2472" s="72">
        <v>1775</v>
      </c>
      <c r="D2472" s="72" t="s">
        <v>900</v>
      </c>
      <c r="E2472" s="53"/>
      <c r="F2472" s="54">
        <v>880000</v>
      </c>
      <c r="G2472" s="11">
        <f t="shared" si="44"/>
        <v>80928027.599999994</v>
      </c>
    </row>
    <row r="2473" spans="1:7">
      <c r="A2473" s="56">
        <v>41403</v>
      </c>
      <c r="B2473" s="19" t="s">
        <v>229</v>
      </c>
      <c r="C2473" s="23" t="s">
        <v>597</v>
      </c>
      <c r="D2473" s="23" t="s">
        <v>597</v>
      </c>
      <c r="E2473" s="53"/>
      <c r="F2473" s="54">
        <v>3520</v>
      </c>
      <c r="G2473" s="11">
        <f t="shared" si="44"/>
        <v>80924507.599999994</v>
      </c>
    </row>
    <row r="2474" spans="1:7">
      <c r="A2474" s="56">
        <v>41403</v>
      </c>
      <c r="B2474" s="71" t="s">
        <v>886</v>
      </c>
      <c r="C2474" s="72">
        <v>1776</v>
      </c>
      <c r="D2474" s="72" t="s">
        <v>901</v>
      </c>
      <c r="E2474" s="53"/>
      <c r="F2474" s="54">
        <v>680000</v>
      </c>
      <c r="G2474" s="11">
        <f t="shared" si="44"/>
        <v>80244507.599999994</v>
      </c>
    </row>
    <row r="2475" spans="1:7">
      <c r="A2475" s="56">
        <v>41403</v>
      </c>
      <c r="B2475" s="19" t="s">
        <v>229</v>
      </c>
      <c r="C2475" s="23" t="s">
        <v>597</v>
      </c>
      <c r="D2475" s="23" t="s">
        <v>597</v>
      </c>
      <c r="E2475" s="53"/>
      <c r="F2475" s="54">
        <v>1400</v>
      </c>
      <c r="G2475" s="11">
        <f t="shared" si="44"/>
        <v>80243107.599999994</v>
      </c>
    </row>
    <row r="2476" spans="1:7">
      <c r="A2476" s="56">
        <v>41403</v>
      </c>
      <c r="B2476" s="57" t="s">
        <v>887</v>
      </c>
      <c r="C2476" s="58">
        <v>1777</v>
      </c>
      <c r="D2476" s="58" t="s">
        <v>902</v>
      </c>
      <c r="E2476" s="53"/>
      <c r="F2476" s="54">
        <v>450000</v>
      </c>
      <c r="G2476" s="11">
        <f t="shared" si="44"/>
        <v>79793107.599999994</v>
      </c>
    </row>
    <row r="2477" spans="1:7">
      <c r="A2477" s="56">
        <v>41403</v>
      </c>
      <c r="B2477" s="19" t="s">
        <v>229</v>
      </c>
      <c r="C2477" s="23" t="s">
        <v>597</v>
      </c>
      <c r="D2477" s="23" t="s">
        <v>597</v>
      </c>
      <c r="E2477" s="53"/>
      <c r="F2477" s="54">
        <v>2720</v>
      </c>
      <c r="G2477" s="11">
        <f t="shared" si="44"/>
        <v>79790387.599999994</v>
      </c>
    </row>
    <row r="2478" spans="1:7">
      <c r="A2478" s="56">
        <v>41403</v>
      </c>
      <c r="B2478" s="57" t="s">
        <v>841</v>
      </c>
      <c r="C2478" s="58">
        <v>1779</v>
      </c>
      <c r="D2478" s="58" t="s">
        <v>903</v>
      </c>
      <c r="E2478" s="53"/>
      <c r="F2478" s="54">
        <v>2592100</v>
      </c>
      <c r="G2478" s="11">
        <f t="shared" si="44"/>
        <v>77198287.599999994</v>
      </c>
    </row>
    <row r="2479" spans="1:7">
      <c r="A2479" s="56">
        <v>41403</v>
      </c>
      <c r="B2479" s="19" t="s">
        <v>229</v>
      </c>
      <c r="C2479" s="23" t="s">
        <v>597</v>
      </c>
      <c r="D2479" s="23" t="s">
        <v>597</v>
      </c>
      <c r="E2479" s="53"/>
      <c r="F2479" s="54">
        <v>10368</v>
      </c>
      <c r="G2479" s="11">
        <f t="shared" si="44"/>
        <v>77187919.599999994</v>
      </c>
    </row>
    <row r="2480" spans="1:7">
      <c r="A2480" s="56">
        <v>41404</v>
      </c>
      <c r="B2480" s="57" t="s">
        <v>888</v>
      </c>
      <c r="C2480" s="58">
        <v>1780</v>
      </c>
      <c r="D2480" s="58" t="s">
        <v>904</v>
      </c>
      <c r="E2480" s="53"/>
      <c r="F2480" s="54">
        <v>6001680</v>
      </c>
      <c r="G2480" s="11">
        <f t="shared" si="44"/>
        <v>71186239.599999994</v>
      </c>
    </row>
    <row r="2481" spans="1:7">
      <c r="A2481" s="56">
        <v>41404</v>
      </c>
      <c r="B2481" s="19" t="s">
        <v>229</v>
      </c>
      <c r="C2481" s="23" t="s">
        <v>597</v>
      </c>
      <c r="D2481" s="23" t="s">
        <v>597</v>
      </c>
      <c r="E2481" s="53"/>
      <c r="F2481" s="54">
        <v>1800</v>
      </c>
      <c r="G2481" s="11">
        <f t="shared" si="44"/>
        <v>71184439.599999994</v>
      </c>
    </row>
    <row r="2482" spans="1:7">
      <c r="A2482" s="56">
        <v>41404</v>
      </c>
      <c r="B2482" s="57" t="s">
        <v>628</v>
      </c>
      <c r="C2482" s="58">
        <v>1781</v>
      </c>
      <c r="D2482" s="58" t="s">
        <v>905</v>
      </c>
      <c r="E2482" s="53"/>
      <c r="F2482" s="54">
        <v>500000</v>
      </c>
      <c r="G2482" s="11">
        <f t="shared" si="44"/>
        <v>70684439.599999994</v>
      </c>
    </row>
    <row r="2483" spans="1:7">
      <c r="A2483" s="56">
        <v>41404</v>
      </c>
      <c r="B2483" s="19" t="s">
        <v>229</v>
      </c>
      <c r="C2483" s="23" t="s">
        <v>597</v>
      </c>
      <c r="D2483" s="23" t="s">
        <v>597</v>
      </c>
      <c r="E2483" s="53"/>
      <c r="F2483" s="54">
        <v>5885</v>
      </c>
      <c r="G2483" s="11">
        <f t="shared" si="44"/>
        <v>70678554.599999994</v>
      </c>
    </row>
    <row r="2484" spans="1:7">
      <c r="A2484" s="56">
        <v>41404</v>
      </c>
      <c r="B2484" s="57" t="s">
        <v>219</v>
      </c>
      <c r="C2484" s="58">
        <v>1782</v>
      </c>
      <c r="D2484" s="58" t="s">
        <v>906</v>
      </c>
      <c r="E2484" s="53"/>
      <c r="F2484" s="54">
        <v>1471143</v>
      </c>
      <c r="G2484" s="11">
        <f t="shared" si="44"/>
        <v>69207411.599999994</v>
      </c>
    </row>
    <row r="2485" spans="1:7">
      <c r="A2485" s="56">
        <v>41404</v>
      </c>
      <c r="B2485" s="19" t="s">
        <v>229</v>
      </c>
      <c r="C2485" s="23" t="s">
        <v>597</v>
      </c>
      <c r="D2485" s="23" t="s">
        <v>597</v>
      </c>
      <c r="E2485" s="53"/>
      <c r="F2485" s="54">
        <v>2000</v>
      </c>
      <c r="G2485" s="11">
        <f t="shared" si="44"/>
        <v>69205411.599999994</v>
      </c>
    </row>
    <row r="2486" spans="1:7">
      <c r="A2486" s="56">
        <v>41410</v>
      </c>
      <c r="B2486" s="57" t="s">
        <v>225</v>
      </c>
      <c r="C2486" s="58">
        <v>1783</v>
      </c>
      <c r="D2486" s="58" t="s">
        <v>907</v>
      </c>
      <c r="E2486" s="53"/>
      <c r="F2486" s="54">
        <v>2397673</v>
      </c>
      <c r="G2486" s="11">
        <f t="shared" si="44"/>
        <v>66807738.599999994</v>
      </c>
    </row>
    <row r="2487" spans="1:7">
      <c r="A2487" s="56">
        <v>41410</v>
      </c>
      <c r="B2487" s="19" t="s">
        <v>229</v>
      </c>
      <c r="C2487" s="23" t="s">
        <v>597</v>
      </c>
      <c r="D2487" s="23" t="s">
        <v>597</v>
      </c>
      <c r="E2487" s="53"/>
      <c r="F2487" s="54">
        <v>3706</v>
      </c>
      <c r="G2487" s="11">
        <f t="shared" si="44"/>
        <v>66804032.599999994</v>
      </c>
    </row>
    <row r="2488" spans="1:7">
      <c r="A2488" s="56">
        <v>41410</v>
      </c>
      <c r="B2488" s="57" t="s">
        <v>500</v>
      </c>
      <c r="C2488" s="58">
        <v>1784</v>
      </c>
      <c r="D2488" s="58" t="s">
        <v>908</v>
      </c>
      <c r="E2488" s="53"/>
      <c r="F2488" s="54">
        <v>926400</v>
      </c>
      <c r="G2488" s="11">
        <f t="shared" si="44"/>
        <v>65877632.599999994</v>
      </c>
    </row>
    <row r="2489" spans="1:7" ht="18.75">
      <c r="A2489" s="126" t="s">
        <v>0</v>
      </c>
      <c r="B2489" s="126"/>
      <c r="C2489" s="126"/>
      <c r="D2489" s="126"/>
      <c r="E2489" s="126"/>
      <c r="F2489" s="126"/>
      <c r="G2489" s="126"/>
    </row>
    <row r="2490" spans="1:7" ht="15.75">
      <c r="A2490" s="127" t="s">
        <v>1</v>
      </c>
      <c r="B2490" s="127"/>
      <c r="C2490" s="127"/>
      <c r="D2490" s="127"/>
      <c r="E2490" s="127"/>
      <c r="F2490" s="127"/>
      <c r="G2490" s="127"/>
    </row>
    <row r="2491" spans="1:7" ht="15.75">
      <c r="A2491" s="127" t="s">
        <v>2</v>
      </c>
      <c r="B2491" s="127"/>
      <c r="C2491" s="127"/>
      <c r="D2491" s="127"/>
      <c r="E2491" s="127"/>
      <c r="F2491" s="127"/>
      <c r="G2491" s="127"/>
    </row>
    <row r="2492" spans="1:7" ht="15.75">
      <c r="A2492" s="127" t="s">
        <v>831</v>
      </c>
      <c r="B2492" s="127"/>
      <c r="C2492" s="127"/>
      <c r="D2492" s="127"/>
      <c r="E2492" s="127"/>
      <c r="F2492" s="127"/>
      <c r="G2492" s="127"/>
    </row>
    <row r="2493" spans="1:7" ht="15.75">
      <c r="A2493" s="128">
        <v>41395</v>
      </c>
      <c r="B2493" s="127"/>
      <c r="C2493" s="127"/>
      <c r="D2493" s="127"/>
      <c r="E2493" s="127"/>
      <c r="F2493" s="127"/>
      <c r="G2493" s="127"/>
    </row>
    <row r="2494" spans="1:7" ht="15.75">
      <c r="A2494" s="128" t="s">
        <v>279</v>
      </c>
      <c r="B2494" s="127"/>
      <c r="C2494" s="127"/>
      <c r="D2494" s="127"/>
      <c r="E2494" s="127"/>
      <c r="F2494" s="127"/>
      <c r="G2494" s="127"/>
    </row>
    <row r="2495" spans="1:7" ht="15.75">
      <c r="A2495" s="4" t="s">
        <v>4</v>
      </c>
      <c r="B2495" s="5" t="s">
        <v>5</v>
      </c>
      <c r="C2495" s="5" t="s">
        <v>183</v>
      </c>
      <c r="D2495" s="5" t="s">
        <v>184</v>
      </c>
      <c r="E2495" s="5" t="s">
        <v>6</v>
      </c>
      <c r="F2495" s="5" t="s">
        <v>7</v>
      </c>
      <c r="G2495" s="5" t="s">
        <v>8</v>
      </c>
    </row>
    <row r="2496" spans="1:7">
      <c r="A2496" s="56">
        <v>41410</v>
      </c>
      <c r="B2496" s="19" t="s">
        <v>229</v>
      </c>
      <c r="C2496" s="23" t="s">
        <v>597</v>
      </c>
      <c r="D2496" s="23" t="s">
        <v>597</v>
      </c>
      <c r="E2496" s="74"/>
      <c r="F2496" s="54">
        <v>9591</v>
      </c>
      <c r="G2496" s="75">
        <f>G2488+E2496-F2496</f>
        <v>65868041.599999994</v>
      </c>
    </row>
    <row r="2497" spans="1:8">
      <c r="A2497" s="56">
        <v>41414</v>
      </c>
      <c r="B2497" s="57" t="s">
        <v>889</v>
      </c>
      <c r="C2497" s="58">
        <v>1786</v>
      </c>
      <c r="D2497" s="58" t="s">
        <v>909</v>
      </c>
      <c r="E2497" s="53"/>
      <c r="F2497" s="54">
        <v>2489700</v>
      </c>
      <c r="G2497" s="11">
        <f>G2488+E2497-F2497</f>
        <v>63387932.599999994</v>
      </c>
    </row>
    <row r="2498" spans="1:8">
      <c r="A2498" s="56">
        <v>41414</v>
      </c>
      <c r="B2498" s="19" t="s">
        <v>229</v>
      </c>
      <c r="C2498" s="23" t="s">
        <v>597</v>
      </c>
      <c r="D2498" s="23" t="s">
        <v>597</v>
      </c>
      <c r="E2498" s="53"/>
      <c r="F2498" s="54">
        <v>24007</v>
      </c>
      <c r="G2498" s="11">
        <f>G2497+E2498-F2498</f>
        <v>63363925.599999994</v>
      </c>
    </row>
    <row r="2499" spans="1:8">
      <c r="A2499" s="56">
        <v>41414</v>
      </c>
      <c r="B2499" s="57" t="s">
        <v>628</v>
      </c>
      <c r="C2499" s="58">
        <v>1787</v>
      </c>
      <c r="D2499" s="58" t="s">
        <v>910</v>
      </c>
      <c r="E2499" s="53"/>
      <c r="F2499" s="54">
        <v>378150</v>
      </c>
      <c r="G2499" s="11">
        <f t="shared" si="44"/>
        <v>62985775.599999994</v>
      </c>
    </row>
    <row r="2500" spans="1:8">
      <c r="A2500" s="56">
        <v>41414</v>
      </c>
      <c r="B2500" s="19" t="s">
        <v>229</v>
      </c>
      <c r="C2500" s="23" t="s">
        <v>597</v>
      </c>
      <c r="D2500" s="23" t="s">
        <v>597</v>
      </c>
      <c r="E2500" s="53"/>
      <c r="F2500" s="54">
        <v>9959</v>
      </c>
      <c r="G2500" s="11">
        <f t="shared" si="44"/>
        <v>62975816.599999994</v>
      </c>
    </row>
    <row r="2501" spans="1:8">
      <c r="A2501" s="56">
        <v>41414</v>
      </c>
      <c r="B2501" s="57" t="s">
        <v>215</v>
      </c>
      <c r="C2501" s="58">
        <v>1788</v>
      </c>
      <c r="D2501" s="58" t="s">
        <v>911</v>
      </c>
      <c r="E2501" s="53"/>
      <c r="F2501" s="54">
        <v>1039305</v>
      </c>
      <c r="G2501" s="11">
        <f t="shared" si="44"/>
        <v>61936511.599999994</v>
      </c>
    </row>
    <row r="2502" spans="1:8">
      <c r="A2502" s="56">
        <v>41414</v>
      </c>
      <c r="B2502" s="19" t="s">
        <v>229</v>
      </c>
      <c r="C2502" s="23" t="s">
        <v>597</v>
      </c>
      <c r="D2502" s="23" t="s">
        <v>597</v>
      </c>
      <c r="E2502" s="53"/>
      <c r="F2502" s="54">
        <v>1513</v>
      </c>
      <c r="G2502" s="11">
        <f t="shared" si="44"/>
        <v>61934998.599999994</v>
      </c>
    </row>
    <row r="2503" spans="1:8">
      <c r="A2503" s="56">
        <v>41414</v>
      </c>
      <c r="B2503" s="57" t="s">
        <v>628</v>
      </c>
      <c r="C2503" s="58">
        <v>1789</v>
      </c>
      <c r="D2503" s="58" t="s">
        <v>912</v>
      </c>
      <c r="E2503" s="53"/>
      <c r="F2503" s="54">
        <v>575000</v>
      </c>
      <c r="G2503" s="11">
        <f t="shared" si="44"/>
        <v>61359998.599999994</v>
      </c>
    </row>
    <row r="2504" spans="1:8">
      <c r="A2504" s="56">
        <v>41414</v>
      </c>
      <c r="B2504" s="19" t="s">
        <v>229</v>
      </c>
      <c r="C2504" s="23" t="s">
        <v>597</v>
      </c>
      <c r="D2504" s="23" t="s">
        <v>597</v>
      </c>
      <c r="E2504" s="53"/>
      <c r="F2504" s="54">
        <v>2300</v>
      </c>
      <c r="G2504" s="11">
        <f t="shared" si="44"/>
        <v>61357698.599999994</v>
      </c>
    </row>
    <row r="2505" spans="1:8">
      <c r="A2505" s="56">
        <v>41417</v>
      </c>
      <c r="B2505" s="57" t="s">
        <v>185</v>
      </c>
      <c r="C2505" s="58">
        <v>1790</v>
      </c>
      <c r="D2505" s="58" t="s">
        <v>913</v>
      </c>
      <c r="E2505" s="53"/>
      <c r="F2505" s="54">
        <v>2895000</v>
      </c>
      <c r="G2505" s="11">
        <f t="shared" si="44"/>
        <v>58462698.599999994</v>
      </c>
    </row>
    <row r="2506" spans="1:8">
      <c r="A2506" s="56">
        <v>41417</v>
      </c>
      <c r="B2506" s="19" t="s">
        <v>229</v>
      </c>
      <c r="C2506" s="23" t="s">
        <v>597</v>
      </c>
      <c r="D2506" s="23" t="s">
        <v>597</v>
      </c>
      <c r="E2506" s="53"/>
      <c r="F2506" s="54">
        <v>4157</v>
      </c>
      <c r="G2506" s="11">
        <f t="shared" si="44"/>
        <v>58458541.599999994</v>
      </c>
    </row>
    <row r="2507" spans="1:8">
      <c r="A2507" s="56">
        <v>41417</v>
      </c>
      <c r="B2507" s="57" t="s">
        <v>509</v>
      </c>
      <c r="C2507" s="58">
        <v>1791</v>
      </c>
      <c r="D2507" s="58" t="s">
        <v>914</v>
      </c>
      <c r="E2507" s="53"/>
      <c r="F2507" s="54">
        <v>120000</v>
      </c>
      <c r="G2507" s="11">
        <f t="shared" si="44"/>
        <v>58338541.599999994</v>
      </c>
    </row>
    <row r="2508" spans="1:8">
      <c r="A2508" s="56">
        <v>41417</v>
      </c>
      <c r="B2508" s="19" t="s">
        <v>229</v>
      </c>
      <c r="C2508" s="23" t="s">
        <v>597</v>
      </c>
      <c r="D2508" s="23" t="s">
        <v>597</v>
      </c>
      <c r="E2508" s="53"/>
      <c r="F2508" s="54">
        <v>480</v>
      </c>
      <c r="G2508" s="11">
        <f t="shared" si="44"/>
        <v>58338061.599999994</v>
      </c>
    </row>
    <row r="2509" spans="1:8">
      <c r="A2509" s="56">
        <v>41417</v>
      </c>
      <c r="B2509" s="57" t="s">
        <v>219</v>
      </c>
      <c r="C2509" s="58">
        <v>1792</v>
      </c>
      <c r="D2509" s="58" t="s">
        <v>915</v>
      </c>
      <c r="E2509" s="53"/>
      <c r="F2509" s="54">
        <v>605000</v>
      </c>
      <c r="G2509" s="11">
        <f t="shared" si="44"/>
        <v>57733061.599999994</v>
      </c>
    </row>
    <row r="2510" spans="1:8">
      <c r="A2510" s="56">
        <v>41417</v>
      </c>
      <c r="B2510" s="19" t="s">
        <v>229</v>
      </c>
      <c r="C2510" s="23" t="s">
        <v>597</v>
      </c>
      <c r="D2510" s="23" t="s">
        <v>597</v>
      </c>
      <c r="E2510" s="53"/>
      <c r="F2510" s="54">
        <v>11580</v>
      </c>
      <c r="G2510" s="11">
        <f t="shared" si="44"/>
        <v>57721481.599999994</v>
      </c>
    </row>
    <row r="2511" spans="1:8">
      <c r="A2511" s="56">
        <v>41417</v>
      </c>
      <c r="B2511" s="19" t="s">
        <v>229</v>
      </c>
      <c r="C2511" s="23" t="s">
        <v>597</v>
      </c>
      <c r="D2511" s="23" t="s">
        <v>597</v>
      </c>
      <c r="E2511" s="36"/>
      <c r="F2511" s="73">
        <v>2420</v>
      </c>
      <c r="G2511" s="11">
        <f>G2510+E2511-F2511</f>
        <v>57719061.599999994</v>
      </c>
    </row>
    <row r="2512" spans="1:8">
      <c r="A2512" s="17"/>
      <c r="B2512" s="12" t="s">
        <v>182</v>
      </c>
      <c r="C2512" s="23"/>
      <c r="D2512" s="23"/>
      <c r="E2512" s="36">
        <f>SUM(E2450:E2511)</f>
        <v>0</v>
      </c>
      <c r="F2512" s="36">
        <f>SUM(F2450:F2511)</f>
        <v>50535092</v>
      </c>
      <c r="G2512" s="9">
        <f>G2450+E2512-F2512</f>
        <v>57709470.599999994</v>
      </c>
      <c r="H2512" s="13">
        <f>F2452+F2454+F2457+F2459+F2461+F2463+F2465+F2467+F2469+F2471+F2473+F2475+F2477+F2479+F2481+F2483+F2485+F2487+F2496+F2498+F2500+F2502+F2504+F2506+F2508+F2510+F2511</f>
        <v>201337</v>
      </c>
    </row>
    <row r="2513" spans="1:8" ht="15.75">
      <c r="A2513" s="67"/>
      <c r="B2513" s="66"/>
      <c r="C2513" s="66"/>
      <c r="D2513" s="66"/>
      <c r="E2513" s="66"/>
      <c r="F2513" s="66"/>
      <c r="G2513" s="66"/>
    </row>
    <row r="2514" spans="1:8" ht="15.75">
      <c r="A2514" s="67"/>
      <c r="B2514" s="66"/>
      <c r="C2514" s="66"/>
      <c r="D2514" s="66"/>
      <c r="E2514" s="66"/>
      <c r="F2514" s="66"/>
      <c r="G2514" s="66"/>
      <c r="H2514" s="13"/>
    </row>
    <row r="2515" spans="1:8" ht="15.75">
      <c r="A2515" s="67"/>
      <c r="B2515" s="66"/>
      <c r="C2515" s="66"/>
      <c r="D2515" s="66"/>
      <c r="E2515" s="66"/>
      <c r="F2515" s="66"/>
      <c r="G2515" s="66"/>
    </row>
    <row r="2516" spans="1:8" ht="15.75">
      <c r="A2516" s="67"/>
      <c r="B2516" s="66"/>
      <c r="C2516" s="66"/>
      <c r="D2516" s="66"/>
      <c r="E2516" s="66"/>
      <c r="F2516" s="66"/>
      <c r="G2516" s="66"/>
    </row>
    <row r="2518" spans="1:8">
      <c r="B2518" s="1" t="s">
        <v>28</v>
      </c>
      <c r="C2518" s="1"/>
      <c r="D2518" s="1"/>
      <c r="E2518" s="1" t="s">
        <v>29</v>
      </c>
    </row>
    <row r="2519" spans="1:8">
      <c r="B2519" s="1" t="s">
        <v>30</v>
      </c>
      <c r="C2519" s="1"/>
      <c r="D2519" s="1"/>
      <c r="E2519" s="1" t="s">
        <v>31</v>
      </c>
    </row>
    <row r="2535" spans="1:7" ht="18.75">
      <c r="A2535" s="126" t="s">
        <v>0</v>
      </c>
      <c r="B2535" s="126"/>
      <c r="C2535" s="126"/>
      <c r="D2535" s="126"/>
      <c r="E2535" s="126"/>
      <c r="F2535" s="126"/>
      <c r="G2535" s="126"/>
    </row>
    <row r="2536" spans="1:7" ht="15.75">
      <c r="A2536" s="127" t="s">
        <v>1</v>
      </c>
      <c r="B2536" s="127"/>
      <c r="C2536" s="127"/>
      <c r="D2536" s="127"/>
      <c r="E2536" s="127"/>
      <c r="F2536" s="127"/>
      <c r="G2536" s="127"/>
    </row>
    <row r="2537" spans="1:7" ht="15.75">
      <c r="A2537" s="127" t="s">
        <v>2</v>
      </c>
      <c r="B2537" s="127"/>
      <c r="C2537" s="127"/>
      <c r="D2537" s="127"/>
      <c r="E2537" s="127"/>
      <c r="F2537" s="127"/>
      <c r="G2537" s="127"/>
    </row>
    <row r="2538" spans="1:7" ht="15.75">
      <c r="A2538" s="127" t="s">
        <v>831</v>
      </c>
      <c r="B2538" s="127"/>
      <c r="C2538" s="127"/>
      <c r="D2538" s="127"/>
      <c r="E2538" s="127"/>
      <c r="F2538" s="127"/>
      <c r="G2538" s="127"/>
    </row>
    <row r="2539" spans="1:7" ht="15.75">
      <c r="A2539" s="128">
        <v>41426</v>
      </c>
      <c r="B2539" s="127"/>
      <c r="C2539" s="127"/>
      <c r="D2539" s="127"/>
      <c r="E2539" s="127"/>
      <c r="F2539" s="127"/>
      <c r="G2539" s="127"/>
    </row>
    <row r="2540" spans="1:7" ht="15.75">
      <c r="A2540" s="128" t="s">
        <v>330</v>
      </c>
      <c r="B2540" s="127"/>
      <c r="C2540" s="127"/>
      <c r="D2540" s="127"/>
      <c r="E2540" s="127"/>
      <c r="F2540" s="127"/>
      <c r="G2540" s="127"/>
    </row>
    <row r="2541" spans="1:7" ht="15.75">
      <c r="A2541" s="4" t="s">
        <v>4</v>
      </c>
      <c r="B2541" s="5" t="s">
        <v>5</v>
      </c>
      <c r="C2541" s="5" t="s">
        <v>183</v>
      </c>
      <c r="D2541" s="5" t="s">
        <v>184</v>
      </c>
      <c r="E2541" s="5" t="s">
        <v>6</v>
      </c>
      <c r="F2541" s="5" t="s">
        <v>7</v>
      </c>
      <c r="G2541" s="5" t="s">
        <v>8</v>
      </c>
    </row>
    <row r="2542" spans="1:7" ht="15.75" thickBot="1">
      <c r="A2542" s="33"/>
      <c r="B2542" s="34" t="s">
        <v>181</v>
      </c>
      <c r="C2542" s="28"/>
      <c r="D2542" s="28"/>
      <c r="E2542" s="36"/>
      <c r="F2542" s="36"/>
      <c r="G2542" s="9">
        <f>G2512</f>
        <v>57709470.599999994</v>
      </c>
    </row>
    <row r="2543" spans="1:7">
      <c r="A2543" s="56">
        <v>41429</v>
      </c>
      <c r="B2543" s="78" t="s">
        <v>924</v>
      </c>
      <c r="C2543" s="58">
        <v>1793</v>
      </c>
      <c r="D2543" s="58" t="s">
        <v>931</v>
      </c>
      <c r="E2543" s="53"/>
      <c r="F2543" s="54">
        <v>740000</v>
      </c>
      <c r="G2543" s="11">
        <f>G2542+E2543-F2543</f>
        <v>56969470.599999994</v>
      </c>
    </row>
    <row r="2544" spans="1:7">
      <c r="A2544" s="56">
        <v>41429</v>
      </c>
      <c r="B2544" s="19" t="s">
        <v>229</v>
      </c>
      <c r="C2544" s="23" t="s">
        <v>597</v>
      </c>
      <c r="D2544" s="23" t="s">
        <v>597</v>
      </c>
      <c r="E2544" s="53"/>
      <c r="F2544" s="54">
        <v>2960</v>
      </c>
      <c r="G2544" s="11">
        <f t="shared" ref="G2544:G2576" si="45">G2543+E2544-F2544</f>
        <v>56966510.599999994</v>
      </c>
    </row>
    <row r="2545" spans="1:7">
      <c r="A2545" s="56">
        <v>41429</v>
      </c>
      <c r="B2545" s="57" t="s">
        <v>925</v>
      </c>
      <c r="C2545" s="58">
        <v>1794</v>
      </c>
      <c r="D2545" s="58" t="s">
        <v>932</v>
      </c>
      <c r="E2545" s="53"/>
      <c r="F2545" s="54">
        <v>335000</v>
      </c>
      <c r="G2545" s="11">
        <f t="shared" si="45"/>
        <v>56631510.599999994</v>
      </c>
    </row>
    <row r="2546" spans="1:7">
      <c r="A2546" s="56">
        <v>41429</v>
      </c>
      <c r="B2546" s="19" t="s">
        <v>229</v>
      </c>
      <c r="C2546" s="23" t="s">
        <v>597</v>
      </c>
      <c r="D2546" s="23" t="s">
        <v>597</v>
      </c>
      <c r="E2546" s="53"/>
      <c r="F2546" s="54">
        <v>19284</v>
      </c>
      <c r="G2546" s="11">
        <f t="shared" si="45"/>
        <v>56612226.599999994</v>
      </c>
    </row>
    <row r="2547" spans="1:7">
      <c r="A2547" s="56">
        <v>41429</v>
      </c>
      <c r="B2547" s="57" t="s">
        <v>193</v>
      </c>
      <c r="C2547" s="58">
        <v>1795</v>
      </c>
      <c r="D2547" s="58" t="s">
        <v>933</v>
      </c>
      <c r="E2547" s="53"/>
      <c r="F2547" s="54">
        <v>4820963</v>
      </c>
      <c r="G2547" s="11">
        <f t="shared" si="45"/>
        <v>51791263.599999994</v>
      </c>
    </row>
    <row r="2548" spans="1:7">
      <c r="A2548" s="56">
        <v>41429</v>
      </c>
      <c r="B2548" s="19" t="s">
        <v>229</v>
      </c>
      <c r="C2548" s="23" t="s">
        <v>597</v>
      </c>
      <c r="D2548" s="23" t="s">
        <v>597</v>
      </c>
      <c r="E2548" s="53"/>
      <c r="F2548" s="54">
        <v>1340</v>
      </c>
      <c r="G2548" s="11">
        <f t="shared" si="45"/>
        <v>51789923.599999994</v>
      </c>
    </row>
    <row r="2549" spans="1:7">
      <c r="A2549" s="56">
        <v>41431</v>
      </c>
      <c r="B2549" s="70" t="s">
        <v>926</v>
      </c>
      <c r="C2549" s="72">
        <v>1796</v>
      </c>
      <c r="D2549" s="72" t="s">
        <v>934</v>
      </c>
      <c r="E2549" s="53"/>
      <c r="F2549" s="54">
        <v>175000</v>
      </c>
      <c r="G2549" s="11">
        <f t="shared" si="45"/>
        <v>51614923.599999994</v>
      </c>
    </row>
    <row r="2550" spans="1:7">
      <c r="A2550" s="56">
        <v>41431</v>
      </c>
      <c r="B2550" s="19" t="s">
        <v>229</v>
      </c>
      <c r="C2550" s="23" t="s">
        <v>597</v>
      </c>
      <c r="D2550" s="23" t="s">
        <v>597</v>
      </c>
      <c r="E2550" s="53"/>
      <c r="F2550" s="54">
        <v>700</v>
      </c>
      <c r="G2550" s="11">
        <f t="shared" si="45"/>
        <v>51614223.599999994</v>
      </c>
    </row>
    <row r="2551" spans="1:7">
      <c r="A2551" s="56">
        <v>41431</v>
      </c>
      <c r="B2551" s="71" t="s">
        <v>219</v>
      </c>
      <c r="C2551" s="72">
        <v>1797</v>
      </c>
      <c r="D2551" s="72" t="s">
        <v>935</v>
      </c>
      <c r="E2551" s="53"/>
      <c r="F2551" s="54">
        <v>150000</v>
      </c>
      <c r="G2551" s="11">
        <f t="shared" si="45"/>
        <v>51464223.599999994</v>
      </c>
    </row>
    <row r="2552" spans="1:7">
      <c r="A2552" s="56">
        <v>41431</v>
      </c>
      <c r="B2552" s="19" t="s">
        <v>229</v>
      </c>
      <c r="C2552" s="23" t="s">
        <v>597</v>
      </c>
      <c r="D2552" s="23" t="s">
        <v>597</v>
      </c>
      <c r="E2552" s="53"/>
      <c r="F2552" s="54">
        <v>600</v>
      </c>
      <c r="G2552" s="11">
        <f t="shared" si="45"/>
        <v>51463623.599999994</v>
      </c>
    </row>
    <row r="2553" spans="1:7">
      <c r="A2553" s="56">
        <v>41431</v>
      </c>
      <c r="B2553" s="71" t="s">
        <v>628</v>
      </c>
      <c r="C2553" s="72">
        <v>1798</v>
      </c>
      <c r="D2553" s="72" t="s">
        <v>936</v>
      </c>
      <c r="E2553" s="53"/>
      <c r="F2553" s="54">
        <v>125000</v>
      </c>
      <c r="G2553" s="11">
        <f t="shared" si="45"/>
        <v>51338623.599999994</v>
      </c>
    </row>
    <row r="2554" spans="1:7">
      <c r="A2554" s="56">
        <v>41431</v>
      </c>
      <c r="B2554" s="19" t="s">
        <v>229</v>
      </c>
      <c r="C2554" s="23" t="s">
        <v>597</v>
      </c>
      <c r="D2554" s="23" t="s">
        <v>597</v>
      </c>
      <c r="E2554" s="53"/>
      <c r="F2554" s="54">
        <v>500</v>
      </c>
      <c r="G2554" s="11">
        <f t="shared" si="45"/>
        <v>51338123.599999994</v>
      </c>
    </row>
    <row r="2555" spans="1:7">
      <c r="A2555" s="68">
        <v>41436</v>
      </c>
      <c r="B2555" s="57" t="s">
        <v>219</v>
      </c>
      <c r="C2555" s="72">
        <v>1799</v>
      </c>
      <c r="D2555" s="72" t="s">
        <v>937</v>
      </c>
      <c r="E2555" s="53"/>
      <c r="F2555" s="54">
        <v>1200000</v>
      </c>
      <c r="G2555" s="11">
        <f t="shared" si="45"/>
        <v>50138123.599999994</v>
      </c>
    </row>
    <row r="2556" spans="1:7">
      <c r="A2556" s="68">
        <v>41436</v>
      </c>
      <c r="B2556" s="19" t="s">
        <v>229</v>
      </c>
      <c r="C2556" s="23" t="s">
        <v>597</v>
      </c>
      <c r="D2556" s="23" t="s">
        <v>597</v>
      </c>
      <c r="E2556" s="53"/>
      <c r="F2556" s="54">
        <v>4800</v>
      </c>
      <c r="G2556" s="11">
        <f t="shared" si="45"/>
        <v>50133323.599999994</v>
      </c>
    </row>
    <row r="2557" spans="1:7">
      <c r="A2557" s="68">
        <v>41436</v>
      </c>
      <c r="B2557" s="71" t="s">
        <v>378</v>
      </c>
      <c r="C2557" s="72">
        <v>1800</v>
      </c>
      <c r="D2557" s="72" t="s">
        <v>938</v>
      </c>
      <c r="E2557" s="53"/>
      <c r="F2557" s="54">
        <v>510000</v>
      </c>
      <c r="G2557" s="11">
        <f t="shared" si="45"/>
        <v>49623323.599999994</v>
      </c>
    </row>
    <row r="2558" spans="1:7">
      <c r="A2558" s="68">
        <v>41436</v>
      </c>
      <c r="B2558" s="19" t="s">
        <v>229</v>
      </c>
      <c r="C2558" s="23" t="s">
        <v>597</v>
      </c>
      <c r="D2558" s="23" t="s">
        <v>597</v>
      </c>
      <c r="E2558" s="53"/>
      <c r="F2558" s="54">
        <v>2040</v>
      </c>
      <c r="G2558" s="11">
        <f t="shared" si="45"/>
        <v>49621283.599999994</v>
      </c>
    </row>
    <row r="2559" spans="1:7">
      <c r="A2559" s="68">
        <v>41436</v>
      </c>
      <c r="B2559" s="70" t="s">
        <v>185</v>
      </c>
      <c r="C2559" s="72">
        <v>1801</v>
      </c>
      <c r="D2559" s="72" t="s">
        <v>939</v>
      </c>
      <c r="E2559" s="53"/>
      <c r="F2559" s="54">
        <v>1917000</v>
      </c>
      <c r="G2559" s="11">
        <f t="shared" si="45"/>
        <v>47704283.599999994</v>
      </c>
    </row>
    <row r="2560" spans="1:7">
      <c r="A2560" s="68">
        <v>41436</v>
      </c>
      <c r="B2560" s="19" t="s">
        <v>229</v>
      </c>
      <c r="C2560" s="23" t="s">
        <v>597</v>
      </c>
      <c r="D2560" s="23" t="s">
        <v>597</v>
      </c>
      <c r="E2560" s="53"/>
      <c r="F2560" s="54">
        <v>1400</v>
      </c>
      <c r="G2560" s="11">
        <f t="shared" si="45"/>
        <v>47702883.599999994</v>
      </c>
    </row>
    <row r="2561" spans="1:7">
      <c r="A2561" s="68">
        <v>41436</v>
      </c>
      <c r="B2561" s="71" t="s">
        <v>927</v>
      </c>
      <c r="C2561" s="72">
        <v>1802</v>
      </c>
      <c r="D2561" s="72" t="s">
        <v>940</v>
      </c>
      <c r="E2561" s="53"/>
      <c r="F2561" s="54">
        <v>350000</v>
      </c>
      <c r="G2561" s="11">
        <f t="shared" si="45"/>
        <v>47352883.599999994</v>
      </c>
    </row>
    <row r="2562" spans="1:7">
      <c r="A2562" s="68">
        <v>41436</v>
      </c>
      <c r="B2562" s="19" t="s">
        <v>229</v>
      </c>
      <c r="C2562" s="23" t="s">
        <v>597</v>
      </c>
      <c r="D2562" s="23" t="s">
        <v>597</v>
      </c>
      <c r="E2562" s="53"/>
      <c r="F2562" s="54">
        <v>552</v>
      </c>
      <c r="G2562" s="11">
        <f t="shared" si="45"/>
        <v>47352331.599999994</v>
      </c>
    </row>
    <row r="2563" spans="1:7">
      <c r="A2563" s="56">
        <v>41439</v>
      </c>
      <c r="B2563" s="71" t="s">
        <v>928</v>
      </c>
      <c r="C2563" s="72">
        <v>1803</v>
      </c>
      <c r="D2563" s="72" t="s">
        <v>941</v>
      </c>
      <c r="E2563" s="53"/>
      <c r="F2563" s="54">
        <v>600000</v>
      </c>
      <c r="G2563" s="11">
        <f t="shared" si="45"/>
        <v>46752331.599999994</v>
      </c>
    </row>
    <row r="2564" spans="1:7">
      <c r="A2564" s="56">
        <v>41439</v>
      </c>
      <c r="B2564" s="19" t="s">
        <v>229</v>
      </c>
      <c r="C2564" s="23" t="s">
        <v>597</v>
      </c>
      <c r="D2564" s="23" t="s">
        <v>597</v>
      </c>
      <c r="E2564" s="53"/>
      <c r="F2564" s="54">
        <v>138000</v>
      </c>
      <c r="G2564" s="11">
        <f t="shared" si="45"/>
        <v>46614331.599999994</v>
      </c>
    </row>
    <row r="2565" spans="1:7">
      <c r="A2565" s="56">
        <v>41439</v>
      </c>
      <c r="B2565" s="19" t="s">
        <v>229</v>
      </c>
      <c r="C2565" s="23" t="s">
        <v>597</v>
      </c>
      <c r="D2565" s="23" t="s">
        <v>597</v>
      </c>
      <c r="E2565" s="53"/>
      <c r="F2565" s="54">
        <v>88</v>
      </c>
      <c r="G2565" s="11">
        <f t="shared" si="45"/>
        <v>46614243.599999994</v>
      </c>
    </row>
    <row r="2566" spans="1:7">
      <c r="A2566" s="56">
        <v>41439</v>
      </c>
      <c r="B2566" s="71" t="s">
        <v>928</v>
      </c>
      <c r="C2566" s="58">
        <v>1804</v>
      </c>
      <c r="D2566" s="58" t="s">
        <v>942</v>
      </c>
      <c r="E2566" s="53"/>
      <c r="F2566" s="54">
        <v>960000</v>
      </c>
      <c r="G2566" s="11">
        <f t="shared" si="45"/>
        <v>45654243.599999994</v>
      </c>
    </row>
    <row r="2567" spans="1:7">
      <c r="A2567" s="56">
        <v>41439</v>
      </c>
      <c r="B2567" s="19" t="s">
        <v>229</v>
      </c>
      <c r="C2567" s="23" t="s">
        <v>597</v>
      </c>
      <c r="D2567" s="23" t="s">
        <v>597</v>
      </c>
      <c r="E2567" s="53"/>
      <c r="F2567" s="54">
        <v>22080</v>
      </c>
      <c r="G2567" s="11">
        <f t="shared" si="45"/>
        <v>45632163.599999994</v>
      </c>
    </row>
    <row r="2568" spans="1:7">
      <c r="A2568" s="56">
        <v>41451</v>
      </c>
      <c r="B2568" s="57" t="s">
        <v>886</v>
      </c>
      <c r="C2568" s="58">
        <v>1805</v>
      </c>
      <c r="D2568" s="58" t="s">
        <v>943</v>
      </c>
      <c r="E2568" s="53"/>
      <c r="F2568" s="54">
        <v>900000</v>
      </c>
      <c r="G2568" s="11">
        <f t="shared" si="45"/>
        <v>44732163.599999994</v>
      </c>
    </row>
    <row r="2569" spans="1:7">
      <c r="A2569" s="56">
        <v>41451</v>
      </c>
      <c r="B2569" s="19" t="s">
        <v>229</v>
      </c>
      <c r="C2569" s="23" t="s">
        <v>597</v>
      </c>
      <c r="D2569" s="23" t="s">
        <v>597</v>
      </c>
      <c r="E2569" s="53"/>
      <c r="F2569" s="54">
        <v>3840</v>
      </c>
      <c r="G2569" s="11">
        <f t="shared" si="45"/>
        <v>44728323.599999994</v>
      </c>
    </row>
    <row r="2570" spans="1:7">
      <c r="A2570" s="56">
        <v>41452</v>
      </c>
      <c r="B2570" s="57" t="s">
        <v>929</v>
      </c>
      <c r="C2570" s="58">
        <v>1806</v>
      </c>
      <c r="D2570" s="58" t="s">
        <v>944</v>
      </c>
      <c r="E2570" s="53"/>
      <c r="F2570" s="54">
        <v>390000</v>
      </c>
      <c r="G2570" s="11">
        <f t="shared" si="45"/>
        <v>44338323.599999994</v>
      </c>
    </row>
    <row r="2571" spans="1:7">
      <c r="A2571" s="56">
        <v>41452</v>
      </c>
      <c r="B2571" s="19" t="s">
        <v>229</v>
      </c>
      <c r="C2571" s="23" t="s">
        <v>597</v>
      </c>
      <c r="D2571" s="23" t="s">
        <v>597</v>
      </c>
      <c r="E2571" s="53"/>
      <c r="F2571" s="54">
        <v>2400</v>
      </c>
      <c r="G2571" s="11">
        <f t="shared" si="45"/>
        <v>44335923.599999994</v>
      </c>
    </row>
    <row r="2572" spans="1:7">
      <c r="A2572" s="56">
        <v>41452</v>
      </c>
      <c r="B2572" s="57" t="s">
        <v>930</v>
      </c>
      <c r="C2572" s="58">
        <v>1807</v>
      </c>
      <c r="D2572" s="58" t="s">
        <v>945</v>
      </c>
      <c r="E2572" s="53"/>
      <c r="F2572" s="54">
        <v>1000000</v>
      </c>
      <c r="G2572" s="11">
        <f t="shared" si="45"/>
        <v>43335923.599999994</v>
      </c>
    </row>
    <row r="2573" spans="1:7">
      <c r="A2573" s="56">
        <v>41452</v>
      </c>
      <c r="B2573" s="19" t="s">
        <v>229</v>
      </c>
      <c r="C2573" s="23" t="s">
        <v>597</v>
      </c>
      <c r="D2573" s="23" t="s">
        <v>597</v>
      </c>
      <c r="E2573" s="53"/>
      <c r="F2573" s="54">
        <v>7668</v>
      </c>
      <c r="G2573" s="11">
        <f t="shared" si="45"/>
        <v>43328255.599999994</v>
      </c>
    </row>
    <row r="2574" spans="1:7">
      <c r="A2574" s="56">
        <v>41452</v>
      </c>
      <c r="B2574" s="19" t="s">
        <v>229</v>
      </c>
      <c r="C2574" s="23" t="s">
        <v>597</v>
      </c>
      <c r="D2574" s="23" t="s">
        <v>597</v>
      </c>
      <c r="E2574" s="53"/>
      <c r="F2574" s="54">
        <v>3600</v>
      </c>
      <c r="G2574" s="11">
        <f t="shared" si="45"/>
        <v>43324655.599999994</v>
      </c>
    </row>
    <row r="2575" spans="1:7">
      <c r="A2575" s="56">
        <v>41452</v>
      </c>
      <c r="B2575" s="19" t="s">
        <v>229</v>
      </c>
      <c r="C2575" s="23" t="s">
        <v>597</v>
      </c>
      <c r="D2575" s="23" t="s">
        <v>597</v>
      </c>
      <c r="E2575" s="53"/>
      <c r="F2575" s="54">
        <v>4000</v>
      </c>
      <c r="G2575" s="11">
        <f t="shared" si="45"/>
        <v>43320655.599999994</v>
      </c>
    </row>
    <row r="2576" spans="1:7">
      <c r="A2576" s="56">
        <v>41452</v>
      </c>
      <c r="B2576" s="19" t="s">
        <v>229</v>
      </c>
      <c r="C2576" s="23" t="s">
        <v>597</v>
      </c>
      <c r="D2576" s="23" t="s">
        <v>597</v>
      </c>
      <c r="E2576" s="53"/>
      <c r="F2576" s="54">
        <v>1560</v>
      </c>
      <c r="G2576" s="11">
        <f t="shared" si="45"/>
        <v>43319095.599999994</v>
      </c>
    </row>
    <row r="2577" spans="1:8">
      <c r="A2577" s="17"/>
      <c r="B2577" s="12" t="s">
        <v>182</v>
      </c>
      <c r="C2577" s="23"/>
      <c r="D2577" s="23"/>
      <c r="E2577" s="36">
        <f>SUM(E2514:E2576)</f>
        <v>0</v>
      </c>
      <c r="F2577" s="36">
        <f>SUM(F2543:F2576)</f>
        <v>14390375</v>
      </c>
      <c r="G2577" s="9">
        <f>G2542+E2577-F2577</f>
        <v>43319095.599999994</v>
      </c>
    </row>
    <row r="2578" spans="1:8">
      <c r="G2578" s="29"/>
      <c r="H2578" s="13">
        <f>F2544+F2546+F2548+F2550+F2552+F2554+F2556+F2558+F2560+F2562+F2564+F2565+F2567+F2569+F2571+F2573+F2574+F2575+F2576</f>
        <v>217412</v>
      </c>
    </row>
    <row r="2579" spans="1:8">
      <c r="B2579" s="1" t="s">
        <v>28</v>
      </c>
      <c r="C2579" s="1"/>
      <c r="D2579" s="1"/>
      <c r="E2579" s="1" t="s">
        <v>29</v>
      </c>
    </row>
    <row r="2580" spans="1:8">
      <c r="B2580" s="1" t="s">
        <v>30</v>
      </c>
      <c r="C2580" s="1"/>
      <c r="D2580" s="1"/>
      <c r="E2580" s="1" t="s">
        <v>31</v>
      </c>
    </row>
    <row r="2581" spans="1:8" ht="18.75">
      <c r="A2581" s="126" t="s">
        <v>0</v>
      </c>
      <c r="B2581" s="126"/>
      <c r="C2581" s="126"/>
      <c r="D2581" s="126"/>
      <c r="E2581" s="126"/>
      <c r="F2581" s="126"/>
      <c r="G2581" s="126"/>
    </row>
    <row r="2582" spans="1:8" ht="15.75">
      <c r="A2582" s="127" t="s">
        <v>1</v>
      </c>
      <c r="B2582" s="127"/>
      <c r="C2582" s="127"/>
      <c r="D2582" s="127"/>
      <c r="E2582" s="127"/>
      <c r="F2582" s="127"/>
      <c r="G2582" s="127"/>
    </row>
    <row r="2583" spans="1:8" ht="15.75">
      <c r="A2583" s="127" t="s">
        <v>2</v>
      </c>
      <c r="B2583" s="127"/>
      <c r="C2583" s="127"/>
      <c r="D2583" s="127"/>
      <c r="E2583" s="127"/>
      <c r="F2583" s="127"/>
      <c r="G2583" s="127"/>
    </row>
    <row r="2584" spans="1:8" ht="15.75">
      <c r="A2584" s="127" t="s">
        <v>831</v>
      </c>
      <c r="B2584" s="127"/>
      <c r="C2584" s="127"/>
      <c r="D2584" s="127"/>
      <c r="E2584" s="127"/>
      <c r="F2584" s="127"/>
      <c r="G2584" s="127"/>
    </row>
    <row r="2585" spans="1:8" ht="15.75">
      <c r="A2585" s="128">
        <v>41456</v>
      </c>
      <c r="B2585" s="127"/>
      <c r="C2585" s="127"/>
      <c r="D2585" s="127"/>
      <c r="E2585" s="127"/>
      <c r="F2585" s="127"/>
      <c r="G2585" s="127"/>
    </row>
    <row r="2586" spans="1:8" ht="15.75">
      <c r="A2586" s="128" t="s">
        <v>330</v>
      </c>
      <c r="B2586" s="127"/>
      <c r="C2586" s="127"/>
      <c r="D2586" s="127"/>
      <c r="E2586" s="127"/>
      <c r="F2586" s="127"/>
      <c r="G2586" s="127"/>
    </row>
    <row r="2587" spans="1:8" ht="15.75">
      <c r="A2587" s="4" t="s">
        <v>4</v>
      </c>
      <c r="B2587" s="5" t="s">
        <v>5</v>
      </c>
      <c r="C2587" s="5" t="s">
        <v>183</v>
      </c>
      <c r="D2587" s="5" t="s">
        <v>184</v>
      </c>
      <c r="E2587" s="5" t="s">
        <v>6</v>
      </c>
      <c r="F2587" s="5" t="s">
        <v>7</v>
      </c>
      <c r="G2587" s="5" t="s">
        <v>8</v>
      </c>
    </row>
    <row r="2588" spans="1:8" ht="15.75" thickBot="1">
      <c r="A2588" s="33"/>
      <c r="B2588" s="34" t="s">
        <v>181</v>
      </c>
      <c r="C2588" s="28"/>
      <c r="D2588" s="28"/>
      <c r="E2588" s="36"/>
      <c r="F2588" s="36"/>
      <c r="G2588" s="9">
        <f>G2577</f>
        <v>43319095.599999994</v>
      </c>
    </row>
    <row r="2589" spans="1:8">
      <c r="A2589" s="56">
        <v>41464</v>
      </c>
      <c r="B2589" s="78" t="s">
        <v>193</v>
      </c>
      <c r="C2589" s="58">
        <v>1808</v>
      </c>
      <c r="D2589" s="58" t="s">
        <v>948</v>
      </c>
      <c r="E2589" s="53"/>
      <c r="F2589" s="54">
        <v>2015640</v>
      </c>
      <c r="G2589" s="11">
        <f>G2588+E2589-F2589</f>
        <v>41303455.599999994</v>
      </c>
    </row>
    <row r="2590" spans="1:8">
      <c r="A2590" s="56">
        <v>41464</v>
      </c>
      <c r="B2590" s="19" t="s">
        <v>229</v>
      </c>
      <c r="C2590" s="23" t="s">
        <v>597</v>
      </c>
      <c r="D2590" s="23" t="s">
        <v>597</v>
      </c>
      <c r="E2590" s="53"/>
      <c r="F2590" s="54">
        <v>8063</v>
      </c>
      <c r="G2590" s="11">
        <f t="shared" ref="G2590:G2616" si="46">G2589+E2590-F2590</f>
        <v>41295392.599999994</v>
      </c>
    </row>
    <row r="2591" spans="1:8">
      <c r="A2591" s="56">
        <v>41464</v>
      </c>
      <c r="B2591" s="57" t="s">
        <v>225</v>
      </c>
      <c r="C2591" s="58">
        <v>1809</v>
      </c>
      <c r="D2591" s="58" t="s">
        <v>949</v>
      </c>
      <c r="E2591" s="53"/>
      <c r="F2591" s="54">
        <v>1461198</v>
      </c>
      <c r="G2591" s="11">
        <f t="shared" si="46"/>
        <v>39834194.599999994</v>
      </c>
    </row>
    <row r="2592" spans="1:8">
      <c r="A2592" s="56">
        <v>41464</v>
      </c>
      <c r="B2592" s="19" t="s">
        <v>229</v>
      </c>
      <c r="C2592" s="23" t="s">
        <v>597</v>
      </c>
      <c r="D2592" s="23" t="s">
        <v>597</v>
      </c>
      <c r="E2592" s="53"/>
      <c r="F2592" s="54">
        <v>5845</v>
      </c>
      <c r="G2592" s="11">
        <f t="shared" si="46"/>
        <v>39828349.599999994</v>
      </c>
    </row>
    <row r="2593" spans="1:7">
      <c r="A2593" s="56">
        <v>41464</v>
      </c>
      <c r="B2593" s="69" t="s">
        <v>195</v>
      </c>
      <c r="C2593" s="58">
        <v>1810</v>
      </c>
      <c r="D2593" s="58" t="s">
        <v>950</v>
      </c>
      <c r="E2593" s="53"/>
      <c r="F2593" s="54">
        <v>557000</v>
      </c>
      <c r="G2593" s="11">
        <f t="shared" si="46"/>
        <v>39271349.599999994</v>
      </c>
    </row>
    <row r="2594" spans="1:7">
      <c r="A2594" s="56">
        <v>41464</v>
      </c>
      <c r="B2594" s="19" t="s">
        <v>229</v>
      </c>
      <c r="C2594" s="23" t="s">
        <v>597</v>
      </c>
      <c r="D2594" s="23" t="s">
        <v>597</v>
      </c>
      <c r="E2594" s="53"/>
      <c r="F2594" s="54">
        <v>2228</v>
      </c>
      <c r="G2594" s="11">
        <f t="shared" si="46"/>
        <v>39269121.599999994</v>
      </c>
    </row>
    <row r="2595" spans="1:7">
      <c r="A2595" s="56">
        <v>41467</v>
      </c>
      <c r="B2595" s="69" t="s">
        <v>226</v>
      </c>
      <c r="C2595" s="58">
        <v>1811</v>
      </c>
      <c r="D2595" s="58" t="s">
        <v>951</v>
      </c>
      <c r="E2595" s="53"/>
      <c r="F2595" s="54">
        <v>800000</v>
      </c>
      <c r="G2595" s="11">
        <f t="shared" si="46"/>
        <v>38469121.599999994</v>
      </c>
    </row>
    <row r="2596" spans="1:7">
      <c r="A2596" s="56">
        <v>41467</v>
      </c>
      <c r="B2596" s="19" t="s">
        <v>229</v>
      </c>
      <c r="C2596" s="23" t="s">
        <v>597</v>
      </c>
      <c r="D2596" s="23" t="s">
        <v>597</v>
      </c>
      <c r="E2596" s="53"/>
      <c r="F2596" s="54">
        <v>3200</v>
      </c>
      <c r="G2596" s="11">
        <f t="shared" si="46"/>
        <v>38465921.599999994</v>
      </c>
    </row>
    <row r="2597" spans="1:7">
      <c r="A2597" s="56">
        <v>41467</v>
      </c>
      <c r="B2597" s="69" t="s">
        <v>378</v>
      </c>
      <c r="C2597" s="58">
        <v>1812</v>
      </c>
      <c r="D2597" s="58" t="s">
        <v>952</v>
      </c>
      <c r="E2597" s="53"/>
      <c r="F2597" s="54">
        <v>300000</v>
      </c>
      <c r="G2597" s="11">
        <f t="shared" si="46"/>
        <v>38165921.599999994</v>
      </c>
    </row>
    <row r="2598" spans="1:7">
      <c r="A2598" s="56">
        <v>41467</v>
      </c>
      <c r="B2598" s="19" t="s">
        <v>229</v>
      </c>
      <c r="C2598" s="23" t="s">
        <v>597</v>
      </c>
      <c r="D2598" s="23" t="s">
        <v>597</v>
      </c>
      <c r="E2598" s="53"/>
      <c r="F2598" s="54">
        <v>2360</v>
      </c>
      <c r="G2598" s="11">
        <f t="shared" si="46"/>
        <v>38163561.599999994</v>
      </c>
    </row>
    <row r="2599" spans="1:7">
      <c r="A2599" s="56">
        <v>41467</v>
      </c>
      <c r="B2599" s="69" t="s">
        <v>338</v>
      </c>
      <c r="C2599" s="58">
        <v>1813</v>
      </c>
      <c r="D2599" s="58" t="s">
        <v>953</v>
      </c>
      <c r="E2599" s="53"/>
      <c r="F2599" s="54">
        <v>590000</v>
      </c>
      <c r="G2599" s="11">
        <f t="shared" si="46"/>
        <v>37573561.599999994</v>
      </c>
    </row>
    <row r="2600" spans="1:7">
      <c r="A2600" s="56">
        <v>41467</v>
      </c>
      <c r="B2600" s="19" t="s">
        <v>229</v>
      </c>
      <c r="C2600" s="23" t="s">
        <v>597</v>
      </c>
      <c r="D2600" s="23" t="s">
        <v>597</v>
      </c>
      <c r="E2600" s="53"/>
      <c r="F2600" s="54">
        <v>1200</v>
      </c>
      <c r="G2600" s="11">
        <f t="shared" si="46"/>
        <v>37572361.599999994</v>
      </c>
    </row>
    <row r="2601" spans="1:7">
      <c r="A2601" s="56">
        <v>41467</v>
      </c>
      <c r="B2601" s="69" t="s">
        <v>219</v>
      </c>
      <c r="C2601" s="58">
        <v>1814</v>
      </c>
      <c r="D2601" s="58" t="s">
        <v>954</v>
      </c>
      <c r="E2601" s="53"/>
      <c r="F2601" s="54">
        <v>300000</v>
      </c>
      <c r="G2601" s="11">
        <f t="shared" si="46"/>
        <v>37272361.599999994</v>
      </c>
    </row>
    <row r="2602" spans="1:7">
      <c r="A2602" s="56">
        <v>41467</v>
      </c>
      <c r="B2602" s="19" t="s">
        <v>229</v>
      </c>
      <c r="C2602" s="23" t="s">
        <v>597</v>
      </c>
      <c r="D2602" s="23" t="s">
        <v>597</v>
      </c>
      <c r="E2602" s="53"/>
      <c r="F2602" s="54">
        <v>8257</v>
      </c>
      <c r="G2602" s="11">
        <f t="shared" si="46"/>
        <v>37264104.599999994</v>
      </c>
    </row>
    <row r="2603" spans="1:7">
      <c r="A2603" s="56">
        <v>41467</v>
      </c>
      <c r="B2603" s="57" t="s">
        <v>198</v>
      </c>
      <c r="C2603" s="58">
        <v>1815</v>
      </c>
      <c r="D2603" s="58" t="s">
        <v>955</v>
      </c>
      <c r="E2603" s="53"/>
      <c r="F2603" s="54">
        <v>2064135</v>
      </c>
      <c r="G2603" s="11">
        <f t="shared" si="46"/>
        <v>35199969.599999994</v>
      </c>
    </row>
    <row r="2604" spans="1:7">
      <c r="A2604" s="56">
        <v>41467</v>
      </c>
      <c r="B2604" s="19" t="s">
        <v>229</v>
      </c>
      <c r="C2604" s="23" t="s">
        <v>597</v>
      </c>
      <c r="D2604" s="23" t="s">
        <v>597</v>
      </c>
      <c r="E2604" s="53"/>
      <c r="F2604" s="54">
        <v>1200</v>
      </c>
      <c r="G2604" s="11">
        <f t="shared" si="46"/>
        <v>35198769.599999994</v>
      </c>
    </row>
    <row r="2605" spans="1:7">
      <c r="A2605" s="56">
        <v>41472</v>
      </c>
      <c r="B2605" s="70" t="s">
        <v>884</v>
      </c>
      <c r="C2605" s="72">
        <v>1816</v>
      </c>
      <c r="D2605" s="72" t="s">
        <v>956</v>
      </c>
      <c r="E2605" s="53"/>
      <c r="F2605" s="54">
        <v>346000</v>
      </c>
      <c r="G2605" s="11">
        <f t="shared" si="46"/>
        <v>34852769.599999994</v>
      </c>
    </row>
    <row r="2606" spans="1:7">
      <c r="A2606" s="56">
        <v>41472</v>
      </c>
      <c r="B2606" s="19" t="s">
        <v>229</v>
      </c>
      <c r="C2606" s="23" t="s">
        <v>597</v>
      </c>
      <c r="D2606" s="23" t="s">
        <v>597</v>
      </c>
      <c r="E2606" s="53"/>
      <c r="F2606" s="54">
        <v>1384</v>
      </c>
      <c r="G2606" s="11">
        <f t="shared" si="46"/>
        <v>34851385.599999994</v>
      </c>
    </row>
    <row r="2607" spans="1:7">
      <c r="A2607" s="56">
        <v>41472</v>
      </c>
      <c r="B2607" s="71" t="s">
        <v>946</v>
      </c>
      <c r="C2607" s="72">
        <v>1817</v>
      </c>
      <c r="D2607" s="72" t="s">
        <v>957</v>
      </c>
      <c r="E2607" s="53"/>
      <c r="F2607" s="54">
        <v>600000</v>
      </c>
      <c r="G2607" s="11">
        <f t="shared" si="46"/>
        <v>34251385.599999994</v>
      </c>
    </row>
    <row r="2608" spans="1:7">
      <c r="A2608" s="56">
        <v>41472</v>
      </c>
      <c r="B2608" s="19" t="s">
        <v>229</v>
      </c>
      <c r="C2608" s="23" t="s">
        <v>597</v>
      </c>
      <c r="D2608" s="23" t="s">
        <v>597</v>
      </c>
      <c r="E2608" s="53"/>
      <c r="F2608" s="54">
        <v>10852</v>
      </c>
      <c r="G2608" s="11">
        <f t="shared" si="46"/>
        <v>34240533.599999994</v>
      </c>
    </row>
    <row r="2609" spans="1:8">
      <c r="A2609" s="56">
        <v>41474</v>
      </c>
      <c r="B2609" s="71" t="s">
        <v>841</v>
      </c>
      <c r="C2609" s="72">
        <v>1818</v>
      </c>
      <c r="D2609" s="72" t="s">
        <v>958</v>
      </c>
      <c r="E2609" s="53"/>
      <c r="F2609" s="54">
        <v>3763500</v>
      </c>
      <c r="G2609" s="11">
        <f t="shared" si="46"/>
        <v>30477033.599999994</v>
      </c>
    </row>
    <row r="2610" spans="1:8">
      <c r="A2610" s="56">
        <v>41474</v>
      </c>
      <c r="B2610" s="19" t="s">
        <v>229</v>
      </c>
      <c r="C2610" s="23" t="s">
        <v>597</v>
      </c>
      <c r="D2610" s="23" t="s">
        <v>597</v>
      </c>
      <c r="E2610" s="53"/>
      <c r="F2610" s="54">
        <v>15054</v>
      </c>
      <c r="G2610" s="11">
        <f t="shared" si="46"/>
        <v>30461979.599999994</v>
      </c>
    </row>
    <row r="2611" spans="1:8">
      <c r="A2611" s="56">
        <v>41474</v>
      </c>
      <c r="B2611" s="57" t="s">
        <v>193</v>
      </c>
      <c r="C2611" s="72">
        <v>1819</v>
      </c>
      <c r="D2611" s="72" t="s">
        <v>959</v>
      </c>
      <c r="E2611" s="53"/>
      <c r="F2611" s="54">
        <v>2713053</v>
      </c>
      <c r="G2611" s="11">
        <f t="shared" si="46"/>
        <v>27748926.599999994</v>
      </c>
    </row>
    <row r="2612" spans="1:8">
      <c r="A2612" s="56">
        <v>41474</v>
      </c>
      <c r="B2612" s="19" t="s">
        <v>229</v>
      </c>
      <c r="C2612" s="23" t="s">
        <v>597</v>
      </c>
      <c r="D2612" s="23" t="s">
        <v>597</v>
      </c>
      <c r="E2612" s="53"/>
      <c r="F2612" s="54">
        <v>2400</v>
      </c>
      <c r="G2612" s="11">
        <f t="shared" si="46"/>
        <v>27746526.599999994</v>
      </c>
    </row>
    <row r="2613" spans="1:8">
      <c r="A2613" s="68">
        <v>41477</v>
      </c>
      <c r="B2613" s="71" t="s">
        <v>185</v>
      </c>
      <c r="C2613" s="72">
        <v>1820</v>
      </c>
      <c r="D2613" s="72" t="s">
        <v>960</v>
      </c>
      <c r="E2613" s="53"/>
      <c r="F2613" s="54">
        <v>49000</v>
      </c>
      <c r="G2613" s="11">
        <f t="shared" si="46"/>
        <v>27697526.599999994</v>
      </c>
    </row>
    <row r="2614" spans="1:8">
      <c r="A2614" s="68">
        <v>41477</v>
      </c>
      <c r="B2614" s="19" t="s">
        <v>229</v>
      </c>
      <c r="C2614" s="23" t="s">
        <v>597</v>
      </c>
      <c r="D2614" s="23" t="s">
        <v>597</v>
      </c>
      <c r="E2614" s="53"/>
      <c r="F2614" s="54">
        <v>196</v>
      </c>
      <c r="G2614" s="11">
        <f t="shared" si="46"/>
        <v>27697330.599999994</v>
      </c>
    </row>
    <row r="2615" spans="1:8">
      <c r="A2615" s="68">
        <v>41479</v>
      </c>
      <c r="B2615" s="71" t="s">
        <v>947</v>
      </c>
      <c r="C2615" s="72">
        <v>1821</v>
      </c>
      <c r="D2615" s="72" t="s">
        <v>961</v>
      </c>
      <c r="E2615" s="53"/>
      <c r="F2615" s="54">
        <v>325000</v>
      </c>
      <c r="G2615" s="11">
        <f t="shared" si="46"/>
        <v>27372330.599999994</v>
      </c>
    </row>
    <row r="2616" spans="1:8">
      <c r="A2616" s="56">
        <v>41439</v>
      </c>
      <c r="B2616" s="19" t="s">
        <v>229</v>
      </c>
      <c r="C2616" s="72"/>
      <c r="D2616" s="72"/>
      <c r="E2616" s="53"/>
      <c r="F2616" s="54">
        <v>1300</v>
      </c>
      <c r="G2616" s="11">
        <f t="shared" si="46"/>
        <v>27371030.599999994</v>
      </c>
    </row>
    <row r="2617" spans="1:8">
      <c r="A2617" s="17"/>
      <c r="B2617" s="12" t="s">
        <v>182</v>
      </c>
      <c r="C2617" s="23"/>
      <c r="D2617" s="23"/>
      <c r="E2617" s="36">
        <f>SUM(E2552:E2616)</f>
        <v>0</v>
      </c>
      <c r="F2617" s="36">
        <f>SUM(F2589:F2616)</f>
        <v>15948065</v>
      </c>
      <c r="G2617" s="9">
        <f>G2588+E2617-F2617</f>
        <v>27371030.599999994</v>
      </c>
      <c r="H2617" s="13">
        <f>F2590+F2592+F2594+F2596+F2598+F2600+F2602+F2604+F2606+F2608+F2610+F2612+F2614+F2616</f>
        <v>63539</v>
      </c>
    </row>
    <row r="2618" spans="1:8">
      <c r="A2618" s="79"/>
      <c r="B2618" s="31"/>
      <c r="C2618" s="38"/>
      <c r="D2618" s="38"/>
      <c r="E2618" s="39"/>
      <c r="F2618" s="39"/>
      <c r="G2618" s="32"/>
    </row>
    <row r="2619" spans="1:8">
      <c r="A2619" s="79"/>
      <c r="B2619" s="31"/>
      <c r="C2619" s="38"/>
      <c r="D2619" s="38"/>
      <c r="E2619" s="39"/>
      <c r="F2619" s="39"/>
      <c r="G2619" s="32"/>
    </row>
    <row r="2620" spans="1:8">
      <c r="A2620" s="79"/>
      <c r="B2620" s="31"/>
      <c r="C2620" s="38"/>
      <c r="D2620" s="38"/>
      <c r="E2620" s="39"/>
      <c r="F2620" s="39"/>
      <c r="G2620" s="32"/>
    </row>
    <row r="2621" spans="1:8">
      <c r="A2621" s="79"/>
      <c r="B2621" s="31"/>
      <c r="C2621" s="38"/>
      <c r="D2621" s="38"/>
      <c r="E2621" s="39"/>
      <c r="F2621" s="39"/>
      <c r="G2621" s="32"/>
    </row>
    <row r="2622" spans="1:8">
      <c r="G2622" s="29"/>
    </row>
    <row r="2623" spans="1:8">
      <c r="B2623" s="1" t="s">
        <v>28</v>
      </c>
      <c r="C2623" s="1"/>
      <c r="D2623" s="1"/>
      <c r="E2623" s="1" t="s">
        <v>29</v>
      </c>
      <c r="G2623" s="13"/>
    </row>
    <row r="2624" spans="1:8">
      <c r="B2624" s="1" t="s">
        <v>30</v>
      </c>
      <c r="C2624" s="1"/>
      <c r="D2624" s="1"/>
      <c r="E2624" s="1" t="s">
        <v>31</v>
      </c>
    </row>
    <row r="2627" spans="1:7" ht="18.75">
      <c r="A2627" s="126" t="s">
        <v>0</v>
      </c>
      <c r="B2627" s="126"/>
      <c r="C2627" s="126"/>
      <c r="D2627" s="126"/>
      <c r="E2627" s="126"/>
      <c r="F2627" s="126"/>
      <c r="G2627" s="126"/>
    </row>
    <row r="2628" spans="1:7" ht="15.75">
      <c r="A2628" s="127" t="s">
        <v>1</v>
      </c>
      <c r="B2628" s="127"/>
      <c r="C2628" s="127"/>
      <c r="D2628" s="127"/>
      <c r="E2628" s="127"/>
      <c r="F2628" s="127"/>
      <c r="G2628" s="127"/>
    </row>
    <row r="2629" spans="1:7" ht="15.75">
      <c r="A2629" s="127" t="s">
        <v>2</v>
      </c>
      <c r="B2629" s="127"/>
      <c r="C2629" s="127"/>
      <c r="D2629" s="127"/>
      <c r="E2629" s="127"/>
      <c r="F2629" s="127"/>
      <c r="G2629" s="127"/>
    </row>
    <row r="2630" spans="1:7" ht="15.75">
      <c r="A2630" s="127" t="s">
        <v>831</v>
      </c>
      <c r="B2630" s="127"/>
      <c r="C2630" s="127"/>
      <c r="D2630" s="127"/>
      <c r="E2630" s="127"/>
      <c r="F2630" s="127"/>
      <c r="G2630" s="127"/>
    </row>
    <row r="2631" spans="1:7" ht="15.75">
      <c r="A2631" s="128">
        <v>41487</v>
      </c>
      <c r="B2631" s="127"/>
      <c r="C2631" s="127"/>
      <c r="D2631" s="127"/>
      <c r="E2631" s="127"/>
      <c r="F2631" s="127"/>
      <c r="G2631" s="127"/>
    </row>
    <row r="2632" spans="1:7" ht="15.75">
      <c r="A2632" s="128" t="s">
        <v>330</v>
      </c>
      <c r="B2632" s="127"/>
      <c r="C2632" s="127"/>
      <c r="D2632" s="127"/>
      <c r="E2632" s="127"/>
      <c r="F2632" s="127"/>
      <c r="G2632" s="127"/>
    </row>
    <row r="2633" spans="1:7" ht="15.75">
      <c r="A2633" s="4" t="s">
        <v>4</v>
      </c>
      <c r="B2633" s="5" t="s">
        <v>5</v>
      </c>
      <c r="C2633" s="5" t="s">
        <v>183</v>
      </c>
      <c r="D2633" s="5" t="s">
        <v>184</v>
      </c>
      <c r="E2633" s="5" t="s">
        <v>6</v>
      </c>
      <c r="F2633" s="5" t="s">
        <v>7</v>
      </c>
      <c r="G2633" s="5" t="s">
        <v>8</v>
      </c>
    </row>
    <row r="2634" spans="1:7" ht="15.75" thickBot="1">
      <c r="A2634" s="33"/>
      <c r="B2634" s="34" t="s">
        <v>181</v>
      </c>
      <c r="C2634" s="28"/>
      <c r="D2634" s="28"/>
      <c r="E2634" s="36"/>
      <c r="F2634" s="36"/>
      <c r="G2634" s="9">
        <f>G2617</f>
        <v>27371030.599999994</v>
      </c>
    </row>
    <row r="2635" spans="1:7">
      <c r="A2635" s="56">
        <v>41487</v>
      </c>
      <c r="B2635" s="78" t="s">
        <v>193</v>
      </c>
      <c r="C2635" s="58">
        <v>1822</v>
      </c>
      <c r="D2635" s="58" t="s">
        <v>964</v>
      </c>
      <c r="E2635" s="53"/>
      <c r="F2635" s="54">
        <v>894900</v>
      </c>
      <c r="G2635" s="11">
        <f>G2634+E2635-F2635</f>
        <v>26476130.599999994</v>
      </c>
    </row>
    <row r="2636" spans="1:7">
      <c r="A2636" s="56">
        <v>41487</v>
      </c>
      <c r="B2636" s="19" t="s">
        <v>229</v>
      </c>
      <c r="C2636" s="23" t="s">
        <v>597</v>
      </c>
      <c r="D2636" s="23" t="s">
        <v>597</v>
      </c>
      <c r="E2636" s="53"/>
      <c r="F2636" s="54">
        <v>3580</v>
      </c>
      <c r="G2636" s="11">
        <f t="shared" ref="G2636:G2650" si="47">G2635+E2636-F2636</f>
        <v>26472550.599999994</v>
      </c>
    </row>
    <row r="2637" spans="1:7">
      <c r="A2637" s="56">
        <v>41488</v>
      </c>
      <c r="B2637" s="57" t="s">
        <v>195</v>
      </c>
      <c r="C2637" s="58">
        <v>1823</v>
      </c>
      <c r="D2637" s="58" t="s">
        <v>965</v>
      </c>
      <c r="E2637" s="53"/>
      <c r="F2637" s="54">
        <v>416400</v>
      </c>
      <c r="G2637" s="11">
        <f t="shared" si="47"/>
        <v>26056150.599999994</v>
      </c>
    </row>
    <row r="2638" spans="1:7">
      <c r="A2638" s="56">
        <v>41488</v>
      </c>
      <c r="B2638" s="19" t="s">
        <v>229</v>
      </c>
      <c r="C2638" s="23" t="s">
        <v>597</v>
      </c>
      <c r="D2638" s="23" t="s">
        <v>597</v>
      </c>
      <c r="E2638" s="53"/>
      <c r="F2638" s="54">
        <v>1666</v>
      </c>
      <c r="G2638" s="11">
        <f t="shared" si="47"/>
        <v>26054484.599999994</v>
      </c>
    </row>
    <row r="2639" spans="1:7">
      <c r="A2639" s="56">
        <v>41491</v>
      </c>
      <c r="B2639" s="57" t="s">
        <v>962</v>
      </c>
      <c r="C2639" s="58">
        <v>1824</v>
      </c>
      <c r="D2639" s="58" t="s">
        <v>966</v>
      </c>
      <c r="E2639" s="53"/>
      <c r="F2639" s="54">
        <v>200000</v>
      </c>
      <c r="G2639" s="11">
        <f t="shared" si="47"/>
        <v>25854484.599999994</v>
      </c>
    </row>
    <row r="2640" spans="1:7">
      <c r="A2640" s="56">
        <v>41491</v>
      </c>
      <c r="B2640" s="19" t="s">
        <v>229</v>
      </c>
      <c r="C2640" s="23" t="s">
        <v>597</v>
      </c>
      <c r="D2640" s="23" t="s">
        <v>597</v>
      </c>
      <c r="E2640" s="53"/>
      <c r="F2640" s="54">
        <v>800</v>
      </c>
      <c r="G2640" s="11">
        <f t="shared" si="47"/>
        <v>25853684.599999994</v>
      </c>
    </row>
    <row r="2641" spans="1:8">
      <c r="A2641" s="56">
        <v>41498</v>
      </c>
      <c r="B2641" s="69" t="s">
        <v>963</v>
      </c>
      <c r="C2641" s="58">
        <v>1825</v>
      </c>
      <c r="D2641" s="58" t="s">
        <v>967</v>
      </c>
      <c r="E2641" s="53"/>
      <c r="F2641" s="54">
        <v>150000</v>
      </c>
      <c r="G2641" s="11">
        <f t="shared" si="47"/>
        <v>25703684.599999994</v>
      </c>
    </row>
    <row r="2642" spans="1:8">
      <c r="A2642" s="56">
        <v>41498</v>
      </c>
      <c r="B2642" s="19" t="s">
        <v>229</v>
      </c>
      <c r="C2642" s="23" t="s">
        <v>597</v>
      </c>
      <c r="D2642" s="23" t="s">
        <v>597</v>
      </c>
      <c r="E2642" s="53"/>
      <c r="F2642" s="54">
        <v>600</v>
      </c>
      <c r="G2642" s="11">
        <f t="shared" si="47"/>
        <v>25703084.599999994</v>
      </c>
    </row>
    <row r="2643" spans="1:8">
      <c r="A2643" s="56">
        <v>41498</v>
      </c>
      <c r="B2643" s="69" t="s">
        <v>226</v>
      </c>
      <c r="C2643" s="58">
        <v>1826</v>
      </c>
      <c r="D2643" s="58" t="s">
        <v>968</v>
      </c>
      <c r="E2643" s="53"/>
      <c r="F2643" s="54">
        <v>800000</v>
      </c>
      <c r="G2643" s="11">
        <f t="shared" si="47"/>
        <v>24903084.599999994</v>
      </c>
    </row>
    <row r="2644" spans="1:8">
      <c r="A2644" s="56">
        <v>41498</v>
      </c>
      <c r="B2644" s="19" t="s">
        <v>229</v>
      </c>
      <c r="C2644" s="23" t="s">
        <v>597</v>
      </c>
      <c r="D2644" s="23" t="s">
        <v>597</v>
      </c>
      <c r="E2644" s="53"/>
      <c r="F2644" s="54">
        <v>3200</v>
      </c>
      <c r="G2644" s="11">
        <f t="shared" si="47"/>
        <v>24899884.599999994</v>
      </c>
    </row>
    <row r="2645" spans="1:8">
      <c r="A2645" s="56">
        <v>41509</v>
      </c>
      <c r="B2645" s="69" t="s">
        <v>185</v>
      </c>
      <c r="C2645" s="58">
        <v>1827</v>
      </c>
      <c r="D2645" s="58" t="s">
        <v>969</v>
      </c>
      <c r="E2645" s="53"/>
      <c r="F2645" s="54">
        <v>338000</v>
      </c>
      <c r="G2645" s="11">
        <f t="shared" si="47"/>
        <v>24561884.599999994</v>
      </c>
    </row>
    <row r="2646" spans="1:8">
      <c r="A2646" s="56">
        <v>41509</v>
      </c>
      <c r="B2646" s="19" t="s">
        <v>229</v>
      </c>
      <c r="C2646" s="23" t="s">
        <v>597</v>
      </c>
      <c r="D2646" s="23" t="s">
        <v>597</v>
      </c>
      <c r="E2646" s="53"/>
      <c r="F2646" s="54">
        <v>1352</v>
      </c>
      <c r="G2646" s="11">
        <f t="shared" si="47"/>
        <v>24560532.599999994</v>
      </c>
    </row>
    <row r="2647" spans="1:8">
      <c r="A2647" s="56">
        <v>41513</v>
      </c>
      <c r="B2647" s="69" t="s">
        <v>372</v>
      </c>
      <c r="C2647" s="58">
        <v>1828</v>
      </c>
      <c r="D2647" s="58" t="s">
        <v>970</v>
      </c>
      <c r="E2647" s="53"/>
      <c r="F2647" s="54">
        <v>423400</v>
      </c>
      <c r="G2647" s="11">
        <f t="shared" si="47"/>
        <v>24137132.599999994</v>
      </c>
    </row>
    <row r="2648" spans="1:8">
      <c r="A2648" s="56">
        <v>41513</v>
      </c>
      <c r="B2648" s="19" t="s">
        <v>229</v>
      </c>
      <c r="C2648" s="23" t="s">
        <v>597</v>
      </c>
      <c r="D2648" s="23" t="s">
        <v>597</v>
      </c>
      <c r="E2648" s="53"/>
      <c r="F2648" s="54">
        <v>2520</v>
      </c>
      <c r="G2648" s="11">
        <f t="shared" si="47"/>
        <v>24134612.599999994</v>
      </c>
    </row>
    <row r="2649" spans="1:8">
      <c r="A2649" s="56">
        <v>41513</v>
      </c>
      <c r="B2649" s="69" t="s">
        <v>509</v>
      </c>
      <c r="C2649" s="58">
        <v>1829</v>
      </c>
      <c r="D2649" s="58" t="s">
        <v>971</v>
      </c>
      <c r="E2649" s="53"/>
      <c r="F2649" s="54">
        <v>630000</v>
      </c>
      <c r="G2649" s="11">
        <f t="shared" si="47"/>
        <v>23504612.599999994</v>
      </c>
    </row>
    <row r="2650" spans="1:8">
      <c r="A2650" s="56">
        <v>41513</v>
      </c>
      <c r="B2650" s="19" t="s">
        <v>229</v>
      </c>
      <c r="C2650" s="23" t="s">
        <v>597</v>
      </c>
      <c r="D2650" s="23" t="s">
        <v>597</v>
      </c>
      <c r="E2650" s="53"/>
      <c r="F2650" s="54">
        <v>1694</v>
      </c>
      <c r="G2650" s="11">
        <f t="shared" si="47"/>
        <v>23502918.599999994</v>
      </c>
    </row>
    <row r="2651" spans="1:8">
      <c r="A2651" s="17"/>
      <c r="B2651" s="12" t="s">
        <v>182</v>
      </c>
      <c r="C2651" s="23"/>
      <c r="D2651" s="23"/>
      <c r="E2651" s="36">
        <f>SUM(E2598:E2650)</f>
        <v>0</v>
      </c>
      <c r="F2651" s="36">
        <f>SUM(F2635:F2650)</f>
        <v>3868112</v>
      </c>
      <c r="G2651" s="9">
        <f>G2634+E2651-F2651</f>
        <v>23502918.599999994</v>
      </c>
      <c r="H2651" s="45">
        <f>F2636+F2638+F2640+F2642+F2644+F2646+F2648+F2650</f>
        <v>15412</v>
      </c>
    </row>
    <row r="2652" spans="1:8">
      <c r="A2652" s="79"/>
      <c r="B2652" s="31"/>
      <c r="C2652" s="38"/>
      <c r="D2652" s="38"/>
      <c r="E2652" s="39"/>
      <c r="F2652" s="39"/>
      <c r="G2652" s="32"/>
    </row>
    <row r="2653" spans="1:8">
      <c r="A2653" s="79"/>
      <c r="B2653" s="31"/>
      <c r="C2653" s="38"/>
      <c r="D2653" s="38"/>
      <c r="E2653" s="39"/>
      <c r="F2653" s="39"/>
      <c r="G2653" s="32"/>
    </row>
    <row r="2654" spans="1:8">
      <c r="A2654" s="79"/>
      <c r="B2654" s="31"/>
      <c r="C2654" s="38"/>
      <c r="D2654" s="38"/>
      <c r="E2654" s="39"/>
      <c r="F2654" s="39"/>
      <c r="G2654" s="32"/>
    </row>
    <row r="2655" spans="1:8">
      <c r="A2655" s="79"/>
      <c r="B2655" s="31"/>
      <c r="C2655" s="38"/>
      <c r="D2655" s="38"/>
      <c r="E2655" s="39"/>
      <c r="F2655" s="39"/>
      <c r="G2655" s="32"/>
    </row>
    <row r="2656" spans="1:8">
      <c r="A2656" s="79"/>
      <c r="B2656" s="31"/>
      <c r="C2656" s="38"/>
      <c r="D2656" s="38"/>
      <c r="E2656" s="39"/>
      <c r="F2656" s="39"/>
      <c r="G2656" s="32"/>
    </row>
    <row r="2657" spans="1:7">
      <c r="A2657" s="79"/>
      <c r="B2657" s="31"/>
      <c r="C2657" s="38"/>
      <c r="D2657" s="38"/>
      <c r="E2657" s="39"/>
      <c r="F2657" s="39"/>
      <c r="G2657" s="32"/>
    </row>
    <row r="2658" spans="1:7">
      <c r="A2658" s="79"/>
      <c r="B2658" s="31"/>
      <c r="C2658" s="38"/>
      <c r="D2658" s="38"/>
      <c r="E2658" s="39"/>
      <c r="F2658" s="39"/>
      <c r="G2658" s="32"/>
    </row>
    <row r="2659" spans="1:7">
      <c r="A2659" s="79"/>
      <c r="B2659" s="31"/>
      <c r="C2659" s="38"/>
      <c r="D2659" s="38"/>
      <c r="E2659" s="39"/>
      <c r="F2659" s="39"/>
      <c r="G2659" s="32"/>
    </row>
    <row r="2660" spans="1:7">
      <c r="A2660" s="79"/>
      <c r="B2660" s="31"/>
      <c r="C2660" s="38"/>
      <c r="D2660" s="38"/>
      <c r="E2660" s="39"/>
      <c r="F2660" s="39"/>
      <c r="G2660" s="32"/>
    </row>
    <row r="2661" spans="1:7">
      <c r="A2661" s="79"/>
      <c r="B2661" s="31"/>
      <c r="C2661" s="38"/>
      <c r="D2661" s="38"/>
      <c r="E2661" s="39"/>
      <c r="F2661" s="39"/>
      <c r="G2661" s="32"/>
    </row>
    <row r="2662" spans="1:7">
      <c r="A2662" s="79"/>
      <c r="B2662" s="31"/>
      <c r="C2662" s="38"/>
      <c r="D2662" s="38"/>
      <c r="E2662" s="39"/>
      <c r="F2662" s="39"/>
      <c r="G2662" s="32"/>
    </row>
    <row r="2663" spans="1:7">
      <c r="A2663" s="79"/>
      <c r="B2663" s="31"/>
      <c r="C2663" s="38"/>
      <c r="D2663" s="38"/>
      <c r="E2663" s="39"/>
      <c r="F2663" s="39"/>
      <c r="G2663" s="32"/>
    </row>
    <row r="2664" spans="1:7">
      <c r="G2664" s="29"/>
    </row>
    <row r="2665" spans="1:7">
      <c r="B2665" s="1" t="s">
        <v>28</v>
      </c>
      <c r="C2665" s="1"/>
      <c r="D2665" s="1"/>
      <c r="E2665" s="1" t="s">
        <v>29</v>
      </c>
      <c r="G2665" s="13"/>
    </row>
    <row r="2666" spans="1:7">
      <c r="B2666" s="1" t="s">
        <v>30</v>
      </c>
      <c r="C2666" s="1"/>
      <c r="D2666" s="1"/>
      <c r="E2666" s="1" t="s">
        <v>31</v>
      </c>
    </row>
    <row r="2673" spans="1:7" ht="18.75">
      <c r="A2673" s="126" t="s">
        <v>0</v>
      </c>
      <c r="B2673" s="126"/>
      <c r="C2673" s="126"/>
      <c r="D2673" s="126"/>
      <c r="E2673" s="126"/>
      <c r="F2673" s="126"/>
      <c r="G2673" s="126"/>
    </row>
    <row r="2674" spans="1:7" ht="15.75">
      <c r="A2674" s="127" t="s">
        <v>1</v>
      </c>
      <c r="B2674" s="127"/>
      <c r="C2674" s="127"/>
      <c r="D2674" s="127"/>
      <c r="E2674" s="127"/>
      <c r="F2674" s="127"/>
      <c r="G2674" s="127"/>
    </row>
    <row r="2675" spans="1:7" ht="15.75">
      <c r="A2675" s="127" t="s">
        <v>2</v>
      </c>
      <c r="B2675" s="127"/>
      <c r="C2675" s="127"/>
      <c r="D2675" s="127"/>
      <c r="E2675" s="127"/>
      <c r="F2675" s="127"/>
      <c r="G2675" s="127"/>
    </row>
    <row r="2676" spans="1:7" ht="15.75">
      <c r="A2676" s="127" t="s">
        <v>831</v>
      </c>
      <c r="B2676" s="127"/>
      <c r="C2676" s="127"/>
      <c r="D2676" s="127"/>
      <c r="E2676" s="127"/>
      <c r="F2676" s="127"/>
      <c r="G2676" s="127"/>
    </row>
    <row r="2677" spans="1:7" ht="15.75">
      <c r="A2677" s="128">
        <v>41518</v>
      </c>
      <c r="B2677" s="127"/>
      <c r="C2677" s="127"/>
      <c r="D2677" s="127"/>
      <c r="E2677" s="127"/>
      <c r="F2677" s="127"/>
      <c r="G2677" s="127"/>
    </row>
    <row r="2678" spans="1:7" ht="15.75">
      <c r="A2678" s="128" t="s">
        <v>330</v>
      </c>
      <c r="B2678" s="127"/>
      <c r="C2678" s="127"/>
      <c r="D2678" s="127"/>
      <c r="E2678" s="127"/>
      <c r="F2678" s="127"/>
      <c r="G2678" s="127"/>
    </row>
    <row r="2679" spans="1:7" ht="15.75">
      <c r="A2679" s="4" t="s">
        <v>4</v>
      </c>
      <c r="B2679" s="5" t="s">
        <v>5</v>
      </c>
      <c r="C2679" s="5" t="s">
        <v>183</v>
      </c>
      <c r="D2679" s="5" t="s">
        <v>184</v>
      </c>
      <c r="E2679" s="5" t="s">
        <v>6</v>
      </c>
      <c r="F2679" s="5" t="s">
        <v>7</v>
      </c>
      <c r="G2679" s="5" t="s">
        <v>8</v>
      </c>
    </row>
    <row r="2680" spans="1:7">
      <c r="A2680" s="33"/>
      <c r="B2680" s="34" t="s">
        <v>181</v>
      </c>
      <c r="C2680" s="28"/>
      <c r="D2680" s="28"/>
      <c r="E2680" s="36"/>
      <c r="F2680" s="36"/>
      <c r="G2680" s="9">
        <f>G2651</f>
        <v>23502918.599999994</v>
      </c>
    </row>
    <row r="2681" spans="1:7">
      <c r="A2681" s="56">
        <v>41519</v>
      </c>
      <c r="B2681" s="71" t="s">
        <v>193</v>
      </c>
      <c r="C2681" s="58">
        <v>1830</v>
      </c>
      <c r="D2681" s="58" t="s">
        <v>976</v>
      </c>
      <c r="E2681" s="53"/>
      <c r="F2681" s="54">
        <v>1525473</v>
      </c>
      <c r="G2681" s="11">
        <f>G2680+E2681-F2681</f>
        <v>21977445.599999994</v>
      </c>
    </row>
    <row r="2682" spans="1:7">
      <c r="A2682" s="56">
        <v>41519</v>
      </c>
      <c r="B2682" s="19" t="s">
        <v>229</v>
      </c>
      <c r="C2682" s="23" t="s">
        <v>597</v>
      </c>
      <c r="D2682" s="23" t="s">
        <v>597</v>
      </c>
      <c r="E2682" s="53"/>
      <c r="F2682" s="54">
        <v>6102</v>
      </c>
      <c r="G2682" s="11">
        <f t="shared" ref="G2682:G2718" si="48">G2681+E2682-F2682</f>
        <v>21971343.599999994</v>
      </c>
    </row>
    <row r="2683" spans="1:7">
      <c r="A2683" s="56">
        <v>41519</v>
      </c>
      <c r="B2683" s="57" t="s">
        <v>225</v>
      </c>
      <c r="C2683" s="58">
        <v>1831</v>
      </c>
      <c r="D2683" s="58" t="s">
        <v>977</v>
      </c>
      <c r="E2683" s="53"/>
      <c r="F2683" s="54">
        <v>1283493</v>
      </c>
      <c r="G2683" s="11">
        <f t="shared" si="48"/>
        <v>20687850.599999994</v>
      </c>
    </row>
    <row r="2684" spans="1:7">
      <c r="A2684" s="56">
        <v>41519</v>
      </c>
      <c r="B2684" s="19" t="s">
        <v>229</v>
      </c>
      <c r="C2684" s="23" t="s">
        <v>597</v>
      </c>
      <c r="D2684" s="23" t="s">
        <v>597</v>
      </c>
      <c r="E2684" s="53"/>
      <c r="F2684" s="54">
        <v>5134</v>
      </c>
      <c r="G2684" s="11">
        <f t="shared" si="48"/>
        <v>20682716.599999994</v>
      </c>
    </row>
    <row r="2685" spans="1:7">
      <c r="A2685" s="56">
        <v>41527</v>
      </c>
      <c r="B2685" s="69" t="s">
        <v>218</v>
      </c>
      <c r="C2685" s="58">
        <v>1832</v>
      </c>
      <c r="D2685" s="58" t="s">
        <v>978</v>
      </c>
      <c r="E2685" s="53"/>
      <c r="F2685" s="54">
        <v>1840020</v>
      </c>
      <c r="G2685" s="11">
        <f t="shared" si="48"/>
        <v>18842696.599999994</v>
      </c>
    </row>
    <row r="2686" spans="1:7">
      <c r="A2686" s="56">
        <v>41527</v>
      </c>
      <c r="B2686" s="19" t="s">
        <v>229</v>
      </c>
      <c r="C2686" s="23" t="s">
        <v>597</v>
      </c>
      <c r="D2686" s="23" t="s">
        <v>597</v>
      </c>
      <c r="E2686" s="53"/>
      <c r="F2686" s="54">
        <v>7360</v>
      </c>
      <c r="G2686" s="11">
        <f t="shared" si="48"/>
        <v>18835336.599999994</v>
      </c>
    </row>
    <row r="2687" spans="1:7">
      <c r="A2687" s="56">
        <v>41527</v>
      </c>
      <c r="B2687" s="69" t="s">
        <v>226</v>
      </c>
      <c r="C2687" s="58">
        <v>1833</v>
      </c>
      <c r="D2687" s="58" t="s">
        <v>979</v>
      </c>
      <c r="E2687" s="53"/>
      <c r="F2687" s="54">
        <v>800000</v>
      </c>
      <c r="G2687" s="11">
        <f t="shared" si="48"/>
        <v>18035336.599999994</v>
      </c>
    </row>
    <row r="2688" spans="1:7">
      <c r="A2688" s="56">
        <v>41527</v>
      </c>
      <c r="B2688" s="19" t="s">
        <v>229</v>
      </c>
      <c r="C2688" s="23" t="s">
        <v>597</v>
      </c>
      <c r="D2688" s="23" t="s">
        <v>597</v>
      </c>
      <c r="E2688" s="53"/>
      <c r="F2688" s="54">
        <v>3200</v>
      </c>
      <c r="G2688" s="11">
        <f t="shared" si="48"/>
        <v>18032136.599999994</v>
      </c>
    </row>
    <row r="2689" spans="1:7">
      <c r="A2689" s="56">
        <v>41527</v>
      </c>
      <c r="B2689" s="69" t="s">
        <v>972</v>
      </c>
      <c r="C2689" s="58">
        <v>1834</v>
      </c>
      <c r="D2689" s="58" t="s">
        <v>980</v>
      </c>
      <c r="E2689" s="53"/>
      <c r="F2689" s="54">
        <v>1447500</v>
      </c>
      <c r="G2689" s="11">
        <f t="shared" si="48"/>
        <v>16584636.599999994</v>
      </c>
    </row>
    <row r="2690" spans="1:7">
      <c r="A2690" s="56">
        <v>41527</v>
      </c>
      <c r="B2690" s="19" t="s">
        <v>229</v>
      </c>
      <c r="C2690" s="23" t="s">
        <v>597</v>
      </c>
      <c r="D2690" s="23" t="s">
        <v>597</v>
      </c>
      <c r="E2690" s="53"/>
      <c r="F2690" s="54">
        <v>1520</v>
      </c>
      <c r="G2690" s="11">
        <f t="shared" si="48"/>
        <v>16583116.599999994</v>
      </c>
    </row>
    <row r="2691" spans="1:7">
      <c r="A2691" s="56">
        <v>41527</v>
      </c>
      <c r="B2691" s="69" t="s">
        <v>338</v>
      </c>
      <c r="C2691" s="58">
        <v>1835</v>
      </c>
      <c r="D2691" s="58" t="s">
        <v>981</v>
      </c>
      <c r="E2691" s="53"/>
      <c r="F2691" s="54">
        <v>380000</v>
      </c>
      <c r="G2691" s="11">
        <f t="shared" si="48"/>
        <v>16203116.599999994</v>
      </c>
    </row>
    <row r="2692" spans="1:7">
      <c r="A2692" s="56">
        <v>41527</v>
      </c>
      <c r="B2692" s="19" t="s">
        <v>229</v>
      </c>
      <c r="C2692" s="23" t="s">
        <v>597</v>
      </c>
      <c r="D2692" s="23" t="s">
        <v>597</v>
      </c>
      <c r="E2692" s="53"/>
      <c r="F2692" s="54">
        <v>5790</v>
      </c>
      <c r="G2692" s="11">
        <f t="shared" si="48"/>
        <v>16197326.599999994</v>
      </c>
    </row>
    <row r="2693" spans="1:7">
      <c r="A2693" s="56">
        <v>41529</v>
      </c>
      <c r="B2693" s="69" t="s">
        <v>195</v>
      </c>
      <c r="C2693" s="58">
        <v>1836</v>
      </c>
      <c r="D2693" s="58" t="s">
        <v>982</v>
      </c>
      <c r="E2693" s="53"/>
      <c r="F2693" s="54">
        <v>100000</v>
      </c>
      <c r="G2693" s="11">
        <f t="shared" si="48"/>
        <v>16097326.599999994</v>
      </c>
    </row>
    <row r="2694" spans="1:7">
      <c r="A2694" s="56">
        <v>41529</v>
      </c>
      <c r="B2694" s="19" t="s">
        <v>229</v>
      </c>
      <c r="C2694" s="23" t="s">
        <v>597</v>
      </c>
      <c r="D2694" s="23" t="s">
        <v>597</v>
      </c>
      <c r="E2694" s="53"/>
      <c r="F2694" s="54">
        <v>400</v>
      </c>
      <c r="G2694" s="11">
        <f t="shared" si="48"/>
        <v>16096926.599999994</v>
      </c>
    </row>
    <row r="2695" spans="1:7">
      <c r="A2695" s="56">
        <v>41530</v>
      </c>
      <c r="B2695" s="69" t="s">
        <v>973</v>
      </c>
      <c r="C2695" s="58">
        <v>1837</v>
      </c>
      <c r="D2695" s="58" t="s">
        <v>983</v>
      </c>
      <c r="E2695" s="53"/>
      <c r="F2695" s="54">
        <v>1447500</v>
      </c>
      <c r="G2695" s="11">
        <f t="shared" si="48"/>
        <v>14649426.599999994</v>
      </c>
    </row>
    <row r="2696" spans="1:7">
      <c r="A2696" s="56">
        <v>41530</v>
      </c>
      <c r="B2696" s="19" t="s">
        <v>229</v>
      </c>
      <c r="C2696" s="23" t="s">
        <v>597</v>
      </c>
      <c r="D2696" s="23" t="s">
        <v>597</v>
      </c>
      <c r="E2696" s="53"/>
      <c r="F2696" s="54">
        <v>5790</v>
      </c>
      <c r="G2696" s="11">
        <f t="shared" si="48"/>
        <v>14643636.599999994</v>
      </c>
    </row>
    <row r="2697" spans="1:7">
      <c r="A2697" s="56">
        <v>41534</v>
      </c>
      <c r="B2697" s="69" t="s">
        <v>417</v>
      </c>
      <c r="C2697" s="58">
        <v>1838</v>
      </c>
      <c r="D2697" s="58" t="s">
        <v>984</v>
      </c>
      <c r="E2697" s="53"/>
      <c r="F2697" s="54">
        <v>150000</v>
      </c>
      <c r="G2697" s="11">
        <f t="shared" si="48"/>
        <v>14493636.599999994</v>
      </c>
    </row>
    <row r="2698" spans="1:7">
      <c r="A2698" s="56">
        <v>41534</v>
      </c>
      <c r="B2698" s="19" t="s">
        <v>229</v>
      </c>
      <c r="C2698" s="23" t="s">
        <v>597</v>
      </c>
      <c r="D2698" s="23" t="s">
        <v>597</v>
      </c>
      <c r="E2698" s="53"/>
      <c r="F2698" s="54">
        <v>1600</v>
      </c>
      <c r="G2698" s="11">
        <f t="shared" si="48"/>
        <v>14492036.599999994</v>
      </c>
    </row>
    <row r="2699" spans="1:7">
      <c r="A2699" s="56">
        <v>41534</v>
      </c>
      <c r="B2699" s="69" t="s">
        <v>974</v>
      </c>
      <c r="C2699" s="58">
        <v>1839</v>
      </c>
      <c r="D2699" s="58" t="s">
        <v>985</v>
      </c>
      <c r="E2699" s="53"/>
      <c r="F2699" s="54">
        <v>400000</v>
      </c>
      <c r="G2699" s="11">
        <f t="shared" si="48"/>
        <v>14092036.599999994</v>
      </c>
    </row>
    <row r="2700" spans="1:7">
      <c r="A2700" s="56">
        <v>41534</v>
      </c>
      <c r="B2700" s="19" t="s">
        <v>229</v>
      </c>
      <c r="C2700" s="23" t="s">
        <v>597</v>
      </c>
      <c r="D2700" s="23" t="s">
        <v>597</v>
      </c>
      <c r="E2700" s="53"/>
      <c r="F2700" s="54">
        <v>600</v>
      </c>
      <c r="G2700" s="11">
        <f t="shared" si="48"/>
        <v>14091436.599999994</v>
      </c>
    </row>
    <row r="2701" spans="1:7">
      <c r="A2701" s="56">
        <v>41535</v>
      </c>
      <c r="B2701" s="69" t="s">
        <v>765</v>
      </c>
      <c r="C2701" s="58">
        <v>1840</v>
      </c>
      <c r="D2701" s="58" t="s">
        <v>986</v>
      </c>
      <c r="E2701" s="53"/>
      <c r="F2701" s="54">
        <v>270000</v>
      </c>
      <c r="G2701" s="11">
        <f t="shared" si="48"/>
        <v>13821436.599999994</v>
      </c>
    </row>
    <row r="2702" spans="1:7">
      <c r="A2702" s="56">
        <v>41535</v>
      </c>
      <c r="B2702" s="19" t="s">
        <v>229</v>
      </c>
      <c r="C2702" s="23" t="s">
        <v>597</v>
      </c>
      <c r="D2702" s="23" t="s">
        <v>597</v>
      </c>
      <c r="E2702" s="53"/>
      <c r="F2702" s="54">
        <v>1080</v>
      </c>
      <c r="G2702" s="11">
        <f t="shared" si="48"/>
        <v>13820356.599999994</v>
      </c>
    </row>
    <row r="2703" spans="1:7">
      <c r="A2703" s="56">
        <v>41535</v>
      </c>
      <c r="B2703" s="69" t="s">
        <v>975</v>
      </c>
      <c r="C2703" s="58">
        <v>1841</v>
      </c>
      <c r="D2703" s="58" t="s">
        <v>987</v>
      </c>
      <c r="E2703" s="53"/>
      <c r="F2703" s="54">
        <v>150000</v>
      </c>
      <c r="G2703" s="11">
        <f t="shared" si="48"/>
        <v>13670356.599999994</v>
      </c>
    </row>
    <row r="2704" spans="1:7">
      <c r="A2704" s="56">
        <v>41535</v>
      </c>
      <c r="B2704" s="19" t="s">
        <v>229</v>
      </c>
      <c r="C2704" s="23" t="s">
        <v>597</v>
      </c>
      <c r="D2704" s="23" t="s">
        <v>597</v>
      </c>
      <c r="E2704" s="53"/>
      <c r="F2704" s="54">
        <v>552</v>
      </c>
      <c r="G2704" s="11">
        <f t="shared" si="48"/>
        <v>13669804.599999994</v>
      </c>
    </row>
    <row r="2705" spans="1:9">
      <c r="A2705" s="56">
        <v>41535</v>
      </c>
      <c r="B2705" s="19" t="s">
        <v>229</v>
      </c>
      <c r="C2705" s="23" t="s">
        <v>597</v>
      </c>
      <c r="D2705" s="23" t="s">
        <v>597</v>
      </c>
      <c r="E2705" s="53"/>
      <c r="F2705" s="54">
        <v>138000</v>
      </c>
      <c r="G2705" s="11">
        <f t="shared" si="48"/>
        <v>13531804.599999994</v>
      </c>
    </row>
    <row r="2706" spans="1:9">
      <c r="A2706" s="56">
        <v>41541</v>
      </c>
      <c r="B2706" s="69" t="s">
        <v>220</v>
      </c>
      <c r="C2706" s="58">
        <v>1842</v>
      </c>
      <c r="D2706" s="58" t="s">
        <v>988</v>
      </c>
      <c r="E2706" s="53"/>
      <c r="F2706" s="54">
        <v>350000</v>
      </c>
      <c r="G2706" s="11">
        <f t="shared" si="48"/>
        <v>13181804.599999994</v>
      </c>
    </row>
    <row r="2707" spans="1:9">
      <c r="A2707" s="56">
        <v>41541</v>
      </c>
      <c r="B2707" s="19" t="s">
        <v>229</v>
      </c>
      <c r="C2707" s="23" t="s">
        <v>597</v>
      </c>
      <c r="D2707" s="23" t="s">
        <v>597</v>
      </c>
      <c r="E2707" s="53"/>
      <c r="F2707" s="54">
        <v>88</v>
      </c>
      <c r="G2707" s="11">
        <f t="shared" si="48"/>
        <v>13181716.599999994</v>
      </c>
    </row>
    <row r="2708" spans="1:9">
      <c r="A2708" s="56">
        <v>41541</v>
      </c>
      <c r="B2708" s="69" t="s">
        <v>198</v>
      </c>
      <c r="C2708" s="58">
        <v>1843</v>
      </c>
      <c r="D2708" s="58" t="s">
        <v>989</v>
      </c>
      <c r="E2708" s="53"/>
      <c r="F2708" s="54">
        <v>2128425</v>
      </c>
      <c r="G2708" s="11">
        <f t="shared" si="48"/>
        <v>11053291.599999994</v>
      </c>
    </row>
    <row r="2709" spans="1:9">
      <c r="A2709" s="56">
        <v>41541</v>
      </c>
      <c r="B2709" s="19" t="s">
        <v>229</v>
      </c>
      <c r="C2709" s="23" t="s">
        <v>597</v>
      </c>
      <c r="D2709" s="23" t="s">
        <v>597</v>
      </c>
      <c r="E2709" s="53"/>
      <c r="F2709" s="54">
        <v>22080</v>
      </c>
      <c r="G2709" s="11">
        <f t="shared" si="48"/>
        <v>11031211.599999994</v>
      </c>
    </row>
    <row r="2710" spans="1:9">
      <c r="A2710" s="56">
        <v>41541</v>
      </c>
      <c r="B2710" s="57" t="s">
        <v>226</v>
      </c>
      <c r="C2710" s="58">
        <v>1844</v>
      </c>
      <c r="D2710" s="58" t="s">
        <v>990</v>
      </c>
      <c r="E2710" s="53"/>
      <c r="F2710" s="54">
        <v>800000</v>
      </c>
      <c r="G2710" s="11">
        <f t="shared" si="48"/>
        <v>10231211.599999994</v>
      </c>
    </row>
    <row r="2711" spans="1:9">
      <c r="A2711" s="56">
        <v>41541</v>
      </c>
      <c r="B2711" s="19" t="s">
        <v>229</v>
      </c>
      <c r="C2711" s="23" t="s">
        <v>597</v>
      </c>
      <c r="D2711" s="23" t="s">
        <v>597</v>
      </c>
      <c r="E2711" s="53"/>
      <c r="F2711" s="54">
        <v>600</v>
      </c>
      <c r="G2711" s="11">
        <f t="shared" si="48"/>
        <v>10230611.599999994</v>
      </c>
    </row>
    <row r="2712" spans="1:9">
      <c r="A2712" s="56">
        <v>41541</v>
      </c>
      <c r="B2712" s="80" t="s">
        <v>193</v>
      </c>
      <c r="C2712" s="58">
        <v>1845</v>
      </c>
      <c r="D2712" s="58" t="s">
        <v>991</v>
      </c>
      <c r="E2712" s="53"/>
      <c r="F2712" s="54">
        <v>952380</v>
      </c>
      <c r="G2712" s="11">
        <f t="shared" si="48"/>
        <v>9278231.599999994</v>
      </c>
    </row>
    <row r="2713" spans="1:9">
      <c r="A2713" s="56">
        <v>41541</v>
      </c>
      <c r="B2713" s="19" t="s">
        <v>229</v>
      </c>
      <c r="C2713" s="23" t="s">
        <v>597</v>
      </c>
      <c r="D2713" s="23" t="s">
        <v>597</v>
      </c>
      <c r="E2713" s="53"/>
      <c r="F2713" s="54">
        <v>3200</v>
      </c>
      <c r="G2713" s="11">
        <f t="shared" si="48"/>
        <v>9275031.599999994</v>
      </c>
    </row>
    <row r="2714" spans="1:9">
      <c r="A2714" s="56">
        <v>41542</v>
      </c>
      <c r="B2714" s="69" t="s">
        <v>378</v>
      </c>
      <c r="C2714" s="58">
        <v>1846</v>
      </c>
      <c r="D2714" s="58" t="s">
        <v>992</v>
      </c>
      <c r="E2714" s="53"/>
      <c r="F2714" s="54">
        <v>425000</v>
      </c>
      <c r="G2714" s="11">
        <f t="shared" si="48"/>
        <v>8850031.599999994</v>
      </c>
    </row>
    <row r="2715" spans="1:9">
      <c r="A2715" s="56">
        <v>41542</v>
      </c>
      <c r="B2715" s="19" t="s">
        <v>229</v>
      </c>
      <c r="C2715" s="23" t="s">
        <v>597</v>
      </c>
      <c r="D2715" s="23" t="s">
        <v>597</v>
      </c>
      <c r="E2715" s="53"/>
      <c r="F2715" s="54">
        <v>1400</v>
      </c>
      <c r="G2715" s="11">
        <f t="shared" si="48"/>
        <v>8848631.599999994</v>
      </c>
    </row>
    <row r="2716" spans="1:9">
      <c r="A2716" s="56">
        <v>41542</v>
      </c>
      <c r="B2716" s="19" t="s">
        <v>229</v>
      </c>
      <c r="C2716" s="23" t="s">
        <v>597</v>
      </c>
      <c r="D2716" s="23" t="s">
        <v>597</v>
      </c>
      <c r="E2716" s="53"/>
      <c r="F2716" s="54">
        <v>8514</v>
      </c>
      <c r="G2716" s="11">
        <f t="shared" si="48"/>
        <v>8840117.599999994</v>
      </c>
    </row>
    <row r="2717" spans="1:9">
      <c r="A2717" s="56">
        <v>41542</v>
      </c>
      <c r="B2717" s="19" t="s">
        <v>229</v>
      </c>
      <c r="C2717" s="23" t="s">
        <v>597</v>
      </c>
      <c r="D2717" s="23" t="s">
        <v>597</v>
      </c>
      <c r="E2717" s="53"/>
      <c r="F2717" s="54">
        <v>3810</v>
      </c>
      <c r="G2717" s="11">
        <f t="shared" si="48"/>
        <v>8836307.599999994</v>
      </c>
    </row>
    <row r="2718" spans="1:9">
      <c r="A2718" s="56">
        <v>41542</v>
      </c>
      <c r="B2718" s="19" t="s">
        <v>229</v>
      </c>
      <c r="C2718" s="23" t="s">
        <v>597</v>
      </c>
      <c r="D2718" s="23" t="s">
        <v>597</v>
      </c>
      <c r="E2718" s="53"/>
      <c r="F2718" s="54">
        <v>1700</v>
      </c>
      <c r="G2718" s="11">
        <f t="shared" si="48"/>
        <v>8834607.599999994</v>
      </c>
    </row>
    <row r="2719" spans="1:9">
      <c r="A2719" s="17"/>
      <c r="B2719" s="12" t="s">
        <v>182</v>
      </c>
      <c r="C2719" s="23"/>
      <c r="D2719" s="23"/>
      <c r="E2719" s="36">
        <f>SUM(E2644:E2718)</f>
        <v>0</v>
      </c>
      <c r="F2719" s="36">
        <f>SUM(F2681:F2718)</f>
        <v>14668311</v>
      </c>
      <c r="G2719" s="9">
        <f>G2680+E2719-F2719</f>
        <v>8834607.599999994</v>
      </c>
    </row>
    <row r="2720" spans="1:9">
      <c r="A2720" s="79"/>
      <c r="B2720" s="31"/>
      <c r="C2720" s="38"/>
      <c r="D2720" s="38"/>
      <c r="E2720" s="39"/>
      <c r="F2720" s="39"/>
      <c r="G2720" s="32"/>
      <c r="H2720" s="13">
        <f>F2682+F2684+F2686+F2688+F2690+F2692+F2694+F2696+F2698+F2700+F2702+F2704+F2705+F2707+F2709+F2711+F2713+F2715+F2716+F2717+F2718</f>
        <v>218520</v>
      </c>
      <c r="I2720" s="13">
        <f>F2682+F2684+F2686+F2688+F2690+F2692+F2694+F2696+F2698+F2700+F2702+F2704+F2705+F2707+F2709+F2711+F2713+F2715+F2716+F2717+F2718</f>
        <v>218520</v>
      </c>
    </row>
    <row r="2721" spans="1:7">
      <c r="A2721" s="79"/>
      <c r="B2721" s="31"/>
      <c r="C2721" s="38"/>
      <c r="D2721" s="38"/>
      <c r="E2721" s="39"/>
      <c r="F2721" s="39"/>
      <c r="G2721" s="32"/>
    </row>
    <row r="2722" spans="1:7">
      <c r="A2722" s="79"/>
      <c r="B2722" s="31"/>
      <c r="C2722" s="38"/>
      <c r="D2722" s="38"/>
      <c r="E2722" s="39"/>
      <c r="F2722" s="39"/>
      <c r="G2722" s="32"/>
    </row>
    <row r="2723" spans="1:7">
      <c r="A2723" s="79"/>
      <c r="B2723" s="31"/>
      <c r="C2723" s="38"/>
      <c r="D2723" s="38"/>
      <c r="E2723" s="39"/>
      <c r="F2723" s="39"/>
      <c r="G2723" s="32"/>
    </row>
    <row r="2724" spans="1:7">
      <c r="A2724" s="79"/>
      <c r="B2724" s="31"/>
      <c r="C2724" s="38"/>
      <c r="D2724" s="38"/>
      <c r="E2724" s="39"/>
      <c r="F2724" s="39"/>
      <c r="G2724" s="32"/>
    </row>
    <row r="2725" spans="1:7">
      <c r="A2725" s="79"/>
      <c r="B2725" s="31"/>
      <c r="C2725" s="38"/>
      <c r="D2725" s="38"/>
      <c r="E2725" s="39"/>
      <c r="F2725" s="39"/>
      <c r="G2725" s="32"/>
    </row>
    <row r="2726" spans="1:7">
      <c r="A2726" s="79"/>
      <c r="B2726" s="31"/>
      <c r="C2726" s="38"/>
      <c r="D2726" s="38"/>
      <c r="E2726" s="39"/>
      <c r="F2726" s="39"/>
      <c r="G2726" s="32"/>
    </row>
    <row r="2727" spans="1:7">
      <c r="A2727" s="79"/>
      <c r="B2727" s="31"/>
      <c r="C2727" s="38"/>
      <c r="D2727" s="38"/>
      <c r="E2727" s="39"/>
      <c r="F2727" s="39"/>
      <c r="G2727" s="32"/>
    </row>
    <row r="2728" spans="1:7">
      <c r="A2728" s="79"/>
      <c r="B2728" s="31"/>
      <c r="C2728" s="38"/>
      <c r="D2728" s="38"/>
      <c r="E2728" s="39"/>
      <c r="F2728" s="39"/>
      <c r="G2728" s="32"/>
    </row>
    <row r="2729" spans="1:7">
      <c r="A2729" s="79"/>
      <c r="B2729" s="31"/>
      <c r="C2729" s="38"/>
      <c r="D2729" s="38"/>
      <c r="E2729" s="39"/>
      <c r="F2729" s="39"/>
      <c r="G2729" s="32"/>
    </row>
    <row r="2730" spans="1:7">
      <c r="A2730" s="79"/>
      <c r="B2730" s="31"/>
      <c r="C2730" s="38"/>
      <c r="D2730" s="38"/>
      <c r="E2730" s="39"/>
      <c r="F2730" s="39"/>
      <c r="G2730" s="32"/>
    </row>
    <row r="2731" spans="1:7">
      <c r="A2731" s="79"/>
      <c r="B2731" s="31"/>
      <c r="C2731" s="38"/>
      <c r="D2731" s="38"/>
      <c r="E2731" s="39"/>
      <c r="F2731" s="39"/>
      <c r="G2731" s="32"/>
    </row>
    <row r="2732" spans="1:7">
      <c r="G2732" s="29"/>
    </row>
    <row r="2733" spans="1:7">
      <c r="B2733" s="1" t="s">
        <v>28</v>
      </c>
      <c r="C2733" s="1"/>
      <c r="D2733" s="1"/>
      <c r="E2733" s="1" t="s">
        <v>29</v>
      </c>
      <c r="G2733" s="13"/>
    </row>
    <row r="2734" spans="1:7">
      <c r="B2734" s="1" t="s">
        <v>30</v>
      </c>
      <c r="C2734" s="1"/>
      <c r="D2734" s="1"/>
      <c r="E2734" s="1" t="s">
        <v>31</v>
      </c>
    </row>
    <row r="2766" spans="1:7" ht="18.75">
      <c r="A2766" s="126" t="s">
        <v>0</v>
      </c>
      <c r="B2766" s="126"/>
      <c r="C2766" s="126"/>
      <c r="D2766" s="126"/>
      <c r="E2766" s="126"/>
      <c r="F2766" s="126"/>
      <c r="G2766" s="126"/>
    </row>
    <row r="2767" spans="1:7" ht="15.75">
      <c r="A2767" s="127" t="s">
        <v>1</v>
      </c>
      <c r="B2767" s="127"/>
      <c r="C2767" s="127"/>
      <c r="D2767" s="127"/>
      <c r="E2767" s="127"/>
      <c r="F2767" s="127"/>
      <c r="G2767" s="127"/>
    </row>
    <row r="2768" spans="1:7" ht="15.75">
      <c r="A2768" s="127" t="s">
        <v>2</v>
      </c>
      <c r="B2768" s="127"/>
      <c r="C2768" s="127"/>
      <c r="D2768" s="127"/>
      <c r="E2768" s="127"/>
      <c r="F2768" s="127"/>
      <c r="G2768" s="127"/>
    </row>
    <row r="2769" spans="1:7" ht="15.75">
      <c r="A2769" s="127" t="s">
        <v>831</v>
      </c>
      <c r="B2769" s="127"/>
      <c r="C2769" s="127"/>
      <c r="D2769" s="127"/>
      <c r="E2769" s="127"/>
      <c r="F2769" s="127"/>
      <c r="G2769" s="127"/>
    </row>
    <row r="2770" spans="1:7" ht="15.75">
      <c r="A2770" s="128">
        <v>41548</v>
      </c>
      <c r="B2770" s="127"/>
      <c r="C2770" s="127"/>
      <c r="D2770" s="127"/>
      <c r="E2770" s="127"/>
      <c r="F2770" s="127"/>
      <c r="G2770" s="127"/>
    </row>
    <row r="2771" spans="1:7" ht="15.75">
      <c r="A2771" s="128" t="s">
        <v>330</v>
      </c>
      <c r="B2771" s="127"/>
      <c r="C2771" s="127"/>
      <c r="D2771" s="127"/>
      <c r="E2771" s="127"/>
      <c r="F2771" s="127"/>
      <c r="G2771" s="127"/>
    </row>
    <row r="2772" spans="1:7" ht="15.75">
      <c r="A2772" s="4" t="s">
        <v>4</v>
      </c>
      <c r="B2772" s="5" t="s">
        <v>5</v>
      </c>
      <c r="C2772" s="5" t="s">
        <v>183</v>
      </c>
      <c r="D2772" s="5" t="s">
        <v>184</v>
      </c>
      <c r="E2772" s="5" t="s">
        <v>6</v>
      </c>
      <c r="F2772" s="5" t="s">
        <v>7</v>
      </c>
      <c r="G2772" s="5" t="s">
        <v>8</v>
      </c>
    </row>
    <row r="2773" spans="1:7" ht="15.75" thickBot="1">
      <c r="A2773" s="33"/>
      <c r="B2773" s="34" t="s">
        <v>181</v>
      </c>
      <c r="C2773" s="28"/>
      <c r="D2773" s="28"/>
      <c r="E2773" s="36"/>
      <c r="F2773" s="36"/>
      <c r="G2773" s="9">
        <f>G2719</f>
        <v>8834607.599999994</v>
      </c>
    </row>
    <row r="2774" spans="1:7">
      <c r="A2774" s="56">
        <v>41549</v>
      </c>
      <c r="B2774" s="78" t="s">
        <v>280</v>
      </c>
      <c r="C2774" s="58">
        <v>1847</v>
      </c>
      <c r="D2774" s="58" t="s">
        <v>996</v>
      </c>
      <c r="E2774" s="53"/>
      <c r="F2774" s="54">
        <v>240000</v>
      </c>
      <c r="G2774" s="11">
        <f>G2773+E2774-F2774</f>
        <v>8594607.599999994</v>
      </c>
    </row>
    <row r="2775" spans="1:7">
      <c r="A2775" s="56">
        <v>41549</v>
      </c>
      <c r="B2775" s="19" t="s">
        <v>229</v>
      </c>
      <c r="C2775" s="23" t="s">
        <v>597</v>
      </c>
      <c r="D2775" s="23" t="s">
        <v>597</v>
      </c>
      <c r="E2775" s="53"/>
      <c r="F2775" s="54">
        <v>960</v>
      </c>
      <c r="G2775" s="11">
        <f t="shared" ref="G2775:G2801" si="49">G2774+E2775-F2775</f>
        <v>8593647.599999994</v>
      </c>
    </row>
    <row r="2776" spans="1:7">
      <c r="A2776" s="56">
        <v>41549</v>
      </c>
      <c r="B2776" s="57" t="s">
        <v>338</v>
      </c>
      <c r="C2776" s="58">
        <v>1848</v>
      </c>
      <c r="D2776" s="58" t="s">
        <v>997</v>
      </c>
      <c r="E2776" s="53"/>
      <c r="F2776" s="54">
        <v>260000</v>
      </c>
      <c r="G2776" s="11">
        <f t="shared" si="49"/>
        <v>8333647.599999994</v>
      </c>
    </row>
    <row r="2777" spans="1:7">
      <c r="A2777" s="56">
        <v>41549</v>
      </c>
      <c r="B2777" s="19" t="s">
        <v>229</v>
      </c>
      <c r="C2777" s="23" t="s">
        <v>597</v>
      </c>
      <c r="D2777" s="23" t="s">
        <v>597</v>
      </c>
      <c r="E2777" s="53"/>
      <c r="F2777" s="54">
        <v>1040</v>
      </c>
      <c r="G2777" s="11">
        <f t="shared" si="49"/>
        <v>8332607.599999994</v>
      </c>
    </row>
    <row r="2778" spans="1:7">
      <c r="A2778" s="56">
        <v>41549</v>
      </c>
      <c r="B2778" s="57" t="s">
        <v>993</v>
      </c>
      <c r="C2778" s="58">
        <v>1849</v>
      </c>
      <c r="D2778" s="58" t="s">
        <v>998</v>
      </c>
      <c r="E2778" s="53"/>
      <c r="F2778" s="54">
        <v>200000</v>
      </c>
      <c r="G2778" s="11">
        <f t="shared" si="49"/>
        <v>8132607.599999994</v>
      </c>
    </row>
    <row r="2779" spans="1:7">
      <c r="A2779" s="56">
        <v>41549</v>
      </c>
      <c r="B2779" s="19" t="s">
        <v>229</v>
      </c>
      <c r="C2779" s="23" t="s">
        <v>597</v>
      </c>
      <c r="D2779" s="23" t="s">
        <v>597</v>
      </c>
      <c r="E2779" s="53"/>
      <c r="F2779" s="54">
        <v>800</v>
      </c>
      <c r="G2779" s="11">
        <f t="shared" si="49"/>
        <v>8131807.599999994</v>
      </c>
    </row>
    <row r="2780" spans="1:7">
      <c r="A2780" s="56">
        <v>41551</v>
      </c>
      <c r="B2780" s="69" t="s">
        <v>195</v>
      </c>
      <c r="C2780" s="58">
        <v>1850</v>
      </c>
      <c r="D2780" s="58" t="s">
        <v>1009</v>
      </c>
      <c r="E2780" s="53"/>
      <c r="F2780" s="54">
        <v>460000</v>
      </c>
      <c r="G2780" s="11">
        <f t="shared" si="49"/>
        <v>7671807.599999994</v>
      </c>
    </row>
    <row r="2781" spans="1:7">
      <c r="A2781" s="56">
        <v>41562</v>
      </c>
      <c r="B2781" s="69" t="s">
        <v>994</v>
      </c>
      <c r="C2781" s="58">
        <v>1851</v>
      </c>
      <c r="D2781" s="58" t="s">
        <v>999</v>
      </c>
      <c r="E2781" s="53"/>
      <c r="F2781" s="54">
        <v>350000</v>
      </c>
      <c r="G2781" s="11">
        <f t="shared" si="49"/>
        <v>7321807.599999994</v>
      </c>
    </row>
    <row r="2782" spans="1:7">
      <c r="A2782" s="56">
        <v>41562</v>
      </c>
      <c r="B2782" s="19" t="s">
        <v>229</v>
      </c>
      <c r="C2782" s="23" t="s">
        <v>597</v>
      </c>
      <c r="D2782" s="23" t="s">
        <v>597</v>
      </c>
      <c r="E2782" s="53"/>
      <c r="F2782" s="54">
        <v>1840</v>
      </c>
      <c r="G2782" s="11">
        <f t="shared" si="49"/>
        <v>7319967.599999994</v>
      </c>
    </row>
    <row r="2783" spans="1:7">
      <c r="A2783" s="56">
        <v>41563</v>
      </c>
      <c r="B2783" s="69" t="s">
        <v>972</v>
      </c>
      <c r="C2783" s="58">
        <v>1852</v>
      </c>
      <c r="D2783" s="58" t="s">
        <v>1000</v>
      </c>
      <c r="E2783" s="53"/>
      <c r="F2783" s="54">
        <v>1447500</v>
      </c>
      <c r="G2783" s="11">
        <f t="shared" si="49"/>
        <v>5872467.599999994</v>
      </c>
    </row>
    <row r="2784" spans="1:7">
      <c r="A2784" s="56">
        <v>41563</v>
      </c>
      <c r="B2784" s="19" t="s">
        <v>229</v>
      </c>
      <c r="C2784" s="23" t="s">
        <v>597</v>
      </c>
      <c r="D2784" s="23" t="s">
        <v>597</v>
      </c>
      <c r="E2784" s="53"/>
      <c r="F2784" s="54">
        <v>1400</v>
      </c>
      <c r="G2784" s="11">
        <f t="shared" si="49"/>
        <v>5871067.599999994</v>
      </c>
    </row>
    <row r="2785" spans="1:7">
      <c r="A2785" s="56">
        <v>41563</v>
      </c>
      <c r="B2785" s="69" t="s">
        <v>995</v>
      </c>
      <c r="C2785" s="58">
        <v>1853</v>
      </c>
      <c r="D2785" s="58" t="s">
        <v>1001</v>
      </c>
      <c r="E2785" s="53"/>
      <c r="F2785" s="54">
        <v>579000</v>
      </c>
      <c r="G2785" s="11">
        <f t="shared" si="49"/>
        <v>5292067.599999994</v>
      </c>
    </row>
    <row r="2786" spans="1:7">
      <c r="A2786" s="56">
        <v>41563</v>
      </c>
      <c r="B2786" s="19" t="s">
        <v>229</v>
      </c>
      <c r="C2786" s="23" t="s">
        <v>597</v>
      </c>
      <c r="D2786" s="23" t="s">
        <v>597</v>
      </c>
      <c r="E2786" s="53"/>
      <c r="F2786" s="54">
        <v>5790</v>
      </c>
      <c r="G2786" s="11">
        <f t="shared" si="49"/>
        <v>5286277.599999994</v>
      </c>
    </row>
    <row r="2787" spans="1:7">
      <c r="A2787" s="56">
        <v>41565</v>
      </c>
      <c r="B2787" s="69" t="s">
        <v>378</v>
      </c>
      <c r="C2787" s="58">
        <v>1854</v>
      </c>
      <c r="D2787" s="58" t="s">
        <v>1002</v>
      </c>
      <c r="E2787" s="53"/>
      <c r="F2787" s="54">
        <v>300000</v>
      </c>
      <c r="G2787" s="11">
        <f t="shared" si="49"/>
        <v>4986277.599999994</v>
      </c>
    </row>
    <row r="2788" spans="1:7">
      <c r="A2788" s="56">
        <v>41565</v>
      </c>
      <c r="B2788" s="19" t="s">
        <v>229</v>
      </c>
      <c r="C2788" s="23" t="s">
        <v>597</v>
      </c>
      <c r="D2788" s="23" t="s">
        <v>597</v>
      </c>
      <c r="E2788" s="53"/>
      <c r="F2788" s="54">
        <v>2316</v>
      </c>
      <c r="G2788" s="11">
        <f t="shared" si="49"/>
        <v>4983961.599999994</v>
      </c>
    </row>
    <row r="2789" spans="1:7">
      <c r="A2789" s="56">
        <v>41569</v>
      </c>
      <c r="B2789" s="69" t="s">
        <v>185</v>
      </c>
      <c r="C2789" s="58">
        <v>1855</v>
      </c>
      <c r="D2789" s="58" t="s">
        <v>1003</v>
      </c>
      <c r="E2789" s="53"/>
      <c r="F2789" s="54">
        <v>289000</v>
      </c>
      <c r="G2789" s="11">
        <f t="shared" si="49"/>
        <v>4694961.599999994</v>
      </c>
    </row>
    <row r="2790" spans="1:7">
      <c r="A2790" s="56">
        <v>41569</v>
      </c>
      <c r="B2790" s="19" t="s">
        <v>229</v>
      </c>
      <c r="C2790" s="23" t="s">
        <v>597</v>
      </c>
      <c r="D2790" s="23" t="s">
        <v>597</v>
      </c>
      <c r="E2790" s="53"/>
      <c r="F2790" s="54">
        <v>1200</v>
      </c>
      <c r="G2790" s="11">
        <f t="shared" si="49"/>
        <v>4693761.599999994</v>
      </c>
    </row>
    <row r="2791" spans="1:7">
      <c r="A2791" s="56">
        <v>41571</v>
      </c>
      <c r="B2791" s="69" t="s">
        <v>29</v>
      </c>
      <c r="C2791" s="58">
        <v>1856</v>
      </c>
      <c r="D2791" s="58" t="s">
        <v>1004</v>
      </c>
      <c r="E2791" s="53"/>
      <c r="F2791" s="54">
        <v>800000</v>
      </c>
      <c r="G2791" s="11">
        <f t="shared" si="49"/>
        <v>3893761.599999994</v>
      </c>
    </row>
    <row r="2792" spans="1:7">
      <c r="A2792" s="56">
        <v>41571</v>
      </c>
      <c r="B2792" s="19" t="s">
        <v>229</v>
      </c>
      <c r="C2792" s="23" t="s">
        <v>597</v>
      </c>
      <c r="D2792" s="23" t="s">
        <v>597</v>
      </c>
      <c r="E2792" s="53"/>
      <c r="F2792" s="54">
        <v>1156</v>
      </c>
      <c r="G2792" s="11">
        <f t="shared" si="49"/>
        <v>3892605.599999994</v>
      </c>
    </row>
    <row r="2793" spans="1:7">
      <c r="A2793" s="56">
        <v>41571</v>
      </c>
      <c r="B2793" s="69" t="s">
        <v>284</v>
      </c>
      <c r="C2793" s="58">
        <v>1857</v>
      </c>
      <c r="D2793" s="58" t="s">
        <v>1005</v>
      </c>
      <c r="E2793" s="53"/>
      <c r="F2793" s="54">
        <v>260000</v>
      </c>
      <c r="G2793" s="11">
        <f t="shared" si="49"/>
        <v>3632605.599999994</v>
      </c>
    </row>
    <row r="2794" spans="1:7">
      <c r="A2794" s="56">
        <v>41571</v>
      </c>
      <c r="B2794" s="19" t="s">
        <v>229</v>
      </c>
      <c r="C2794" s="23" t="s">
        <v>597</v>
      </c>
      <c r="D2794" s="23" t="s">
        <v>597</v>
      </c>
      <c r="E2794" s="53"/>
      <c r="F2794" s="54">
        <v>3200</v>
      </c>
      <c r="G2794" s="11">
        <f t="shared" si="49"/>
        <v>3629405.599999994</v>
      </c>
    </row>
    <row r="2795" spans="1:7">
      <c r="A2795" s="56">
        <v>41572</v>
      </c>
      <c r="B2795" s="69" t="s">
        <v>477</v>
      </c>
      <c r="C2795" s="58">
        <v>1858</v>
      </c>
      <c r="D2795" s="58" t="s">
        <v>1006</v>
      </c>
      <c r="E2795" s="53"/>
      <c r="F2795" s="54">
        <v>200000</v>
      </c>
      <c r="G2795" s="11">
        <f t="shared" si="49"/>
        <v>3429405.599999994</v>
      </c>
    </row>
    <row r="2796" spans="1:7">
      <c r="A2796" s="56">
        <v>41572</v>
      </c>
      <c r="B2796" s="19" t="s">
        <v>229</v>
      </c>
      <c r="C2796" s="23" t="s">
        <v>597</v>
      </c>
      <c r="D2796" s="23" t="s">
        <v>597</v>
      </c>
      <c r="E2796" s="53"/>
      <c r="F2796" s="54">
        <v>800</v>
      </c>
      <c r="G2796" s="11">
        <f t="shared" si="49"/>
        <v>3428605.599999994</v>
      </c>
    </row>
    <row r="2797" spans="1:7">
      <c r="A2797" s="56">
        <v>41572</v>
      </c>
      <c r="B2797" s="69" t="s">
        <v>765</v>
      </c>
      <c r="C2797" s="58">
        <v>1859</v>
      </c>
      <c r="D2797" s="58" t="s">
        <v>1007</v>
      </c>
      <c r="E2797" s="53"/>
      <c r="F2797" s="54">
        <v>200000</v>
      </c>
      <c r="G2797" s="11">
        <f t="shared" si="49"/>
        <v>3228605.599999994</v>
      </c>
    </row>
    <row r="2798" spans="1:7">
      <c r="A2798" s="56">
        <v>41572</v>
      </c>
      <c r="B2798" s="19" t="s">
        <v>229</v>
      </c>
      <c r="C2798" s="23" t="s">
        <v>597</v>
      </c>
      <c r="D2798" s="23" t="s">
        <v>597</v>
      </c>
      <c r="E2798" s="53"/>
      <c r="F2798" s="54">
        <v>1840</v>
      </c>
      <c r="G2798" s="11">
        <f t="shared" si="49"/>
        <v>3226765.599999994</v>
      </c>
    </row>
    <row r="2799" spans="1:7">
      <c r="A2799" s="56">
        <v>41576</v>
      </c>
      <c r="B2799" s="69" t="s">
        <v>459</v>
      </c>
      <c r="C2799" s="58">
        <v>1860</v>
      </c>
      <c r="D2799" s="58" t="s">
        <v>1008</v>
      </c>
      <c r="E2799" s="53"/>
      <c r="F2799" s="54">
        <v>460000</v>
      </c>
      <c r="G2799" s="11">
        <f t="shared" si="49"/>
        <v>2766765.599999994</v>
      </c>
    </row>
    <row r="2800" spans="1:7">
      <c r="A2800" s="56">
        <v>41576</v>
      </c>
      <c r="B2800" s="19" t="s">
        <v>229</v>
      </c>
      <c r="C2800" s="23" t="s">
        <v>597</v>
      </c>
      <c r="D2800" s="23" t="s">
        <v>597</v>
      </c>
      <c r="E2800" s="53"/>
      <c r="F2800" s="54">
        <v>1040</v>
      </c>
      <c r="G2800" s="11">
        <f t="shared" si="49"/>
        <v>2765725.599999994</v>
      </c>
    </row>
    <row r="2801" spans="1:7">
      <c r="A2801" s="56">
        <v>41576</v>
      </c>
      <c r="B2801" s="19" t="s">
        <v>229</v>
      </c>
      <c r="C2801" s="23" t="s">
        <v>597</v>
      </c>
      <c r="D2801" s="23" t="s">
        <v>597</v>
      </c>
      <c r="E2801" s="53"/>
      <c r="F2801" s="54">
        <v>800</v>
      </c>
      <c r="G2801" s="11">
        <f t="shared" si="49"/>
        <v>2764925.599999994</v>
      </c>
    </row>
    <row r="2802" spans="1:7">
      <c r="A2802" s="17"/>
      <c r="B2802" s="12" t="s">
        <v>182</v>
      </c>
      <c r="C2802" s="23"/>
      <c r="D2802" s="23"/>
      <c r="E2802" s="36">
        <f>SUM(E2737:E2801)</f>
        <v>0</v>
      </c>
      <c r="F2802" s="36">
        <f>SUM(F2774:F2801)</f>
        <v>6069682</v>
      </c>
      <c r="G2802" s="9">
        <f>G2773+E2802-F2802</f>
        <v>2764925.599999994</v>
      </c>
    </row>
    <row r="2803" spans="1:7">
      <c r="A2803" s="79"/>
      <c r="B2803" s="31"/>
      <c r="C2803" s="38"/>
      <c r="D2803" s="38"/>
      <c r="E2803" s="39"/>
      <c r="F2803" s="39"/>
      <c r="G2803" s="32"/>
    </row>
    <row r="2804" spans="1:7">
      <c r="A2804" s="79"/>
      <c r="B2804" s="31"/>
      <c r="C2804" s="38"/>
      <c r="D2804" s="38"/>
      <c r="E2804" s="39"/>
      <c r="F2804" s="39"/>
      <c r="G2804" s="32"/>
    </row>
    <row r="2805" spans="1:7">
      <c r="A2805" s="79"/>
      <c r="B2805" s="31"/>
      <c r="C2805" s="38"/>
      <c r="D2805" s="38"/>
      <c r="E2805" s="39"/>
      <c r="F2805" s="39"/>
      <c r="G2805" s="32"/>
    </row>
    <row r="2806" spans="1:7">
      <c r="A2806" s="79"/>
      <c r="B2806" s="31"/>
      <c r="C2806" s="38"/>
      <c r="D2806" s="38"/>
      <c r="E2806" s="39"/>
      <c r="F2806" s="39"/>
      <c r="G2806" s="32"/>
    </row>
    <row r="2807" spans="1:7">
      <c r="A2807" s="79"/>
      <c r="B2807" s="31"/>
      <c r="C2807" s="38"/>
      <c r="D2807" s="38"/>
      <c r="E2807" s="39"/>
      <c r="F2807" s="39"/>
      <c r="G2807" s="32"/>
    </row>
    <row r="2808" spans="1:7">
      <c r="A2808" s="79"/>
      <c r="B2808" s="31"/>
      <c r="C2808" s="38"/>
      <c r="D2808" s="38"/>
      <c r="E2808" s="39"/>
      <c r="F2808" s="39"/>
      <c r="G2808" s="32"/>
    </row>
    <row r="2809" spans="1:7">
      <c r="G2809" s="29"/>
    </row>
    <row r="2810" spans="1:7">
      <c r="B2810" s="1" t="s">
        <v>28</v>
      </c>
      <c r="C2810" s="1"/>
      <c r="D2810" s="1"/>
      <c r="E2810" s="1" t="s">
        <v>29</v>
      </c>
      <c r="G2810" s="13"/>
    </row>
    <row r="2811" spans="1:7">
      <c r="B2811" s="1" t="s">
        <v>30</v>
      </c>
      <c r="C2811" s="1"/>
      <c r="D2811" s="1"/>
      <c r="E2811" s="1" t="s">
        <v>31</v>
      </c>
    </row>
    <row r="2812" spans="1:7" ht="18.75">
      <c r="A2812" s="126" t="s">
        <v>0</v>
      </c>
      <c r="B2812" s="126"/>
      <c r="C2812" s="126"/>
      <c r="D2812" s="126"/>
      <c r="E2812" s="126"/>
      <c r="F2812" s="126"/>
      <c r="G2812" s="126"/>
    </row>
    <row r="2813" spans="1:7" ht="15.75">
      <c r="A2813" s="127" t="s">
        <v>1</v>
      </c>
      <c r="B2813" s="127"/>
      <c r="C2813" s="127"/>
      <c r="D2813" s="127"/>
      <c r="E2813" s="127"/>
      <c r="F2813" s="127"/>
      <c r="G2813" s="127"/>
    </row>
    <row r="2814" spans="1:7" ht="15.75">
      <c r="A2814" s="127" t="s">
        <v>2</v>
      </c>
      <c r="B2814" s="127"/>
      <c r="C2814" s="127"/>
      <c r="D2814" s="127"/>
      <c r="E2814" s="127"/>
      <c r="F2814" s="127"/>
      <c r="G2814" s="127"/>
    </row>
    <row r="2815" spans="1:7" ht="15.75">
      <c r="A2815" s="127" t="s">
        <v>831</v>
      </c>
      <c r="B2815" s="127"/>
      <c r="C2815" s="127"/>
      <c r="D2815" s="127"/>
      <c r="E2815" s="127"/>
      <c r="F2815" s="127"/>
      <c r="G2815" s="127"/>
    </row>
    <row r="2816" spans="1:7" ht="15.75">
      <c r="A2816" s="128">
        <v>41579</v>
      </c>
      <c r="B2816" s="127"/>
      <c r="C2816" s="127"/>
      <c r="D2816" s="127"/>
      <c r="E2816" s="127"/>
      <c r="F2816" s="127"/>
      <c r="G2816" s="127"/>
    </row>
    <row r="2817" spans="1:7" ht="15.75">
      <c r="A2817" s="128" t="s">
        <v>330</v>
      </c>
      <c r="B2817" s="127"/>
      <c r="C2817" s="127"/>
      <c r="D2817" s="127"/>
      <c r="E2817" s="127"/>
      <c r="F2817" s="127"/>
      <c r="G2817" s="127"/>
    </row>
    <row r="2818" spans="1:7" ht="15.75">
      <c r="A2818" s="4" t="s">
        <v>4</v>
      </c>
      <c r="B2818" s="5" t="s">
        <v>5</v>
      </c>
      <c r="C2818" s="5" t="s">
        <v>183</v>
      </c>
      <c r="D2818" s="5" t="s">
        <v>184</v>
      </c>
      <c r="E2818" s="5" t="s">
        <v>6</v>
      </c>
      <c r="F2818" s="5" t="s">
        <v>7</v>
      </c>
      <c r="G2818" s="5" t="s">
        <v>8</v>
      </c>
    </row>
    <row r="2819" spans="1:7" ht="15.75" thickBot="1">
      <c r="A2819" s="33"/>
      <c r="B2819" s="34" t="s">
        <v>181</v>
      </c>
      <c r="C2819" s="28"/>
      <c r="D2819" s="28"/>
      <c r="E2819" s="36"/>
      <c r="F2819" s="36"/>
      <c r="G2819" s="9">
        <f>G2802</f>
        <v>2764925.599999994</v>
      </c>
    </row>
    <row r="2820" spans="1:7">
      <c r="A2820" s="56">
        <v>41579</v>
      </c>
      <c r="B2820" s="78" t="s">
        <v>1010</v>
      </c>
      <c r="C2820" s="58">
        <v>1861</v>
      </c>
      <c r="D2820" s="58" t="s">
        <v>1014</v>
      </c>
      <c r="E2820" s="53"/>
      <c r="F2820" s="54">
        <v>900000</v>
      </c>
      <c r="G2820" s="11">
        <f>G2819+E2820-F2820</f>
        <v>1864925.599999994</v>
      </c>
    </row>
    <row r="2821" spans="1:7">
      <c r="A2821" s="56">
        <v>41579</v>
      </c>
      <c r="B2821" s="19" t="s">
        <v>229</v>
      </c>
      <c r="C2821" s="23" t="s">
        <v>597</v>
      </c>
      <c r="D2821" s="23" t="s">
        <v>597</v>
      </c>
      <c r="E2821" s="53"/>
      <c r="F2821" s="54">
        <v>3600</v>
      </c>
      <c r="G2821" s="11">
        <f t="shared" ref="G2821:G2827" si="50">G2820+E2821-F2821</f>
        <v>1861325.599999994</v>
      </c>
    </row>
    <row r="2822" spans="1:7">
      <c r="A2822" s="56">
        <v>41579</v>
      </c>
      <c r="B2822" s="57" t="s">
        <v>701</v>
      </c>
      <c r="C2822" s="58">
        <v>1862</v>
      </c>
      <c r="D2822" s="58" t="s">
        <v>1015</v>
      </c>
      <c r="E2822" s="53"/>
      <c r="F2822" s="54">
        <v>140000</v>
      </c>
      <c r="G2822" s="11">
        <f t="shared" si="50"/>
        <v>1721325.599999994</v>
      </c>
    </row>
    <row r="2823" spans="1:7">
      <c r="A2823" s="56">
        <v>41579</v>
      </c>
      <c r="B2823" s="19" t="s">
        <v>229</v>
      </c>
      <c r="C2823" s="23" t="s">
        <v>597</v>
      </c>
      <c r="D2823" s="23" t="s">
        <v>597</v>
      </c>
      <c r="E2823" s="53"/>
      <c r="F2823" s="54">
        <v>560</v>
      </c>
      <c r="G2823" s="11">
        <f t="shared" si="50"/>
        <v>1720765.599999994</v>
      </c>
    </row>
    <row r="2824" spans="1:7">
      <c r="A2824" s="56">
        <v>41579</v>
      </c>
      <c r="B2824" s="57" t="s">
        <v>1011</v>
      </c>
      <c r="C2824" s="58">
        <v>1863</v>
      </c>
      <c r="D2824" s="58" t="s">
        <v>1016</v>
      </c>
      <c r="E2824" s="53"/>
      <c r="F2824" s="54">
        <v>350000</v>
      </c>
      <c r="G2824" s="11">
        <f t="shared" si="50"/>
        <v>1370765.599999994</v>
      </c>
    </row>
    <row r="2825" spans="1:7">
      <c r="A2825" s="56">
        <v>41579</v>
      </c>
      <c r="B2825" s="19" t="s">
        <v>229</v>
      </c>
      <c r="C2825" s="23" t="s">
        <v>597</v>
      </c>
      <c r="D2825" s="23" t="s">
        <v>597</v>
      </c>
      <c r="E2825" s="53"/>
      <c r="F2825" s="54">
        <v>1400</v>
      </c>
      <c r="G2825" s="11">
        <f t="shared" si="50"/>
        <v>1369365.599999994</v>
      </c>
    </row>
    <row r="2826" spans="1:7">
      <c r="A2826" s="56">
        <v>41600</v>
      </c>
      <c r="B2826" s="69" t="s">
        <v>1012</v>
      </c>
      <c r="C2826" s="58">
        <v>1864</v>
      </c>
      <c r="D2826" s="58" t="s">
        <v>1017</v>
      </c>
      <c r="E2826" s="53"/>
      <c r="F2826" s="54">
        <v>74000</v>
      </c>
      <c r="G2826" s="11">
        <f t="shared" si="50"/>
        <v>1295365.599999994</v>
      </c>
    </row>
    <row r="2827" spans="1:7">
      <c r="A2827" s="56">
        <v>41600</v>
      </c>
      <c r="B2827" s="19" t="s">
        <v>229</v>
      </c>
      <c r="C2827" s="23" t="s">
        <v>597</v>
      </c>
      <c r="D2827" s="23" t="s">
        <v>597</v>
      </c>
      <c r="E2827" s="53"/>
      <c r="F2827" s="54">
        <v>296</v>
      </c>
      <c r="G2827" s="11">
        <f t="shared" si="50"/>
        <v>1295069.599999994</v>
      </c>
    </row>
    <row r="2828" spans="1:7">
      <c r="A2828" s="17"/>
      <c r="B2828" s="12" t="s">
        <v>182</v>
      </c>
      <c r="C2828" s="23"/>
      <c r="D2828" s="23"/>
      <c r="E2828" s="36">
        <f>SUM(E2783:E2827)</f>
        <v>0</v>
      </c>
      <c r="F2828" s="36">
        <f>SUM(F2820:F2827)</f>
        <v>1469856</v>
      </c>
      <c r="G2828" s="9">
        <f>G2819+E2828-F2828</f>
        <v>1295069.599999994</v>
      </c>
    </row>
    <row r="2829" spans="1:7">
      <c r="A2829" s="79"/>
      <c r="B2829" s="31"/>
      <c r="C2829" s="38"/>
      <c r="D2829" s="38"/>
      <c r="E2829" s="39"/>
      <c r="F2829" s="39"/>
      <c r="G2829" s="32"/>
    </row>
    <row r="2830" spans="1:7">
      <c r="A2830" s="79"/>
      <c r="B2830" s="31"/>
      <c r="C2830" s="38"/>
      <c r="D2830" s="38"/>
      <c r="E2830" s="39"/>
      <c r="F2830" s="39"/>
      <c r="G2830" s="32"/>
    </row>
    <row r="2831" spans="1:7">
      <c r="A2831" s="79"/>
      <c r="B2831" s="31"/>
      <c r="C2831" s="38"/>
      <c r="D2831" s="38"/>
      <c r="E2831" s="39"/>
      <c r="F2831" s="39"/>
      <c r="G2831" s="32"/>
    </row>
    <row r="2832" spans="1:7">
      <c r="A2832" s="79"/>
      <c r="B2832" s="31"/>
      <c r="C2832" s="38"/>
      <c r="D2832" s="38"/>
      <c r="E2832" s="39"/>
      <c r="F2832" s="39"/>
      <c r="G2832" s="32"/>
    </row>
    <row r="2833" spans="1:7">
      <c r="A2833" s="79"/>
      <c r="B2833" s="31"/>
      <c r="C2833" s="38"/>
      <c r="D2833" s="38"/>
      <c r="E2833" s="39"/>
      <c r="F2833" s="39"/>
      <c r="G2833" s="32"/>
    </row>
    <row r="2834" spans="1:7">
      <c r="A2834" s="79"/>
      <c r="B2834" s="31"/>
      <c r="C2834" s="38"/>
      <c r="D2834" s="38"/>
      <c r="E2834" s="39"/>
      <c r="F2834" s="39"/>
      <c r="G2834" s="32"/>
    </row>
    <row r="2835" spans="1:7">
      <c r="G2835" s="29"/>
    </row>
    <row r="2836" spans="1:7">
      <c r="B2836" s="1" t="s">
        <v>28</v>
      </c>
      <c r="C2836" s="1"/>
      <c r="D2836" s="1"/>
      <c r="E2836" s="1" t="s">
        <v>29</v>
      </c>
      <c r="G2836" s="13"/>
    </row>
    <row r="2837" spans="1:7">
      <c r="B2837" s="1" t="s">
        <v>30</v>
      </c>
      <c r="C2837" s="1"/>
      <c r="D2837" s="1"/>
      <c r="E2837" s="1" t="s">
        <v>31</v>
      </c>
    </row>
    <row r="2858" spans="1:7" ht="18.75">
      <c r="A2858" s="126" t="s">
        <v>0</v>
      </c>
      <c r="B2858" s="126"/>
      <c r="C2858" s="126"/>
      <c r="D2858" s="126"/>
      <c r="E2858" s="126"/>
      <c r="F2858" s="126"/>
      <c r="G2858" s="126"/>
    </row>
    <row r="2859" spans="1:7" ht="15.75">
      <c r="A2859" s="127" t="s">
        <v>1</v>
      </c>
      <c r="B2859" s="127"/>
      <c r="C2859" s="127"/>
      <c r="D2859" s="127"/>
      <c r="E2859" s="127"/>
      <c r="F2859" s="127"/>
      <c r="G2859" s="127"/>
    </row>
    <row r="2860" spans="1:7" ht="15.75">
      <c r="A2860" s="127" t="s">
        <v>2</v>
      </c>
      <c r="B2860" s="127"/>
      <c r="C2860" s="127"/>
      <c r="D2860" s="127"/>
      <c r="E2860" s="127"/>
      <c r="F2860" s="127"/>
      <c r="G2860" s="127"/>
    </row>
    <row r="2861" spans="1:7" ht="15.75">
      <c r="A2861" s="127" t="s">
        <v>831</v>
      </c>
      <c r="B2861" s="127"/>
      <c r="C2861" s="127"/>
      <c r="D2861" s="127"/>
      <c r="E2861" s="127"/>
      <c r="F2861" s="127"/>
      <c r="G2861" s="127"/>
    </row>
    <row r="2862" spans="1:7" ht="15.75">
      <c r="A2862" s="128">
        <v>41609</v>
      </c>
      <c r="B2862" s="127"/>
      <c r="C2862" s="127"/>
      <c r="D2862" s="127"/>
      <c r="E2862" s="127"/>
      <c r="F2862" s="127"/>
      <c r="G2862" s="127"/>
    </row>
    <row r="2863" spans="1:7" ht="15.75">
      <c r="A2863" s="128" t="s">
        <v>330</v>
      </c>
      <c r="B2863" s="127"/>
      <c r="C2863" s="127"/>
      <c r="D2863" s="127"/>
      <c r="E2863" s="127"/>
      <c r="F2863" s="127"/>
      <c r="G2863" s="127"/>
    </row>
    <row r="2864" spans="1:7" ht="15.75">
      <c r="A2864" s="4" t="s">
        <v>4</v>
      </c>
      <c r="B2864" s="5" t="s">
        <v>5</v>
      </c>
      <c r="C2864" s="5" t="s">
        <v>183</v>
      </c>
      <c r="D2864" s="5" t="s">
        <v>184</v>
      </c>
      <c r="E2864" s="5" t="s">
        <v>6</v>
      </c>
      <c r="F2864" s="5" t="s">
        <v>7</v>
      </c>
      <c r="G2864" s="5" t="s">
        <v>8</v>
      </c>
    </row>
    <row r="2865" spans="1:7">
      <c r="A2865" s="33"/>
      <c r="B2865" s="34" t="s">
        <v>181</v>
      </c>
      <c r="C2865" s="28"/>
      <c r="D2865" s="28"/>
      <c r="E2865" s="36"/>
      <c r="F2865" s="36"/>
      <c r="G2865" s="9">
        <f>G2828</f>
        <v>1295069.599999994</v>
      </c>
    </row>
    <row r="2866" spans="1:7">
      <c r="A2866" s="56">
        <v>41624</v>
      </c>
      <c r="B2866" s="57" t="s">
        <v>929</v>
      </c>
      <c r="C2866" s="58">
        <v>1865</v>
      </c>
      <c r="D2866" s="58" t="s">
        <v>1041</v>
      </c>
      <c r="E2866" s="82"/>
      <c r="F2866" s="82">
        <v>360000</v>
      </c>
      <c r="G2866" s="11">
        <f>G2865+E2866-F2866</f>
        <v>935069.59999999404</v>
      </c>
    </row>
    <row r="2867" spans="1:7">
      <c r="A2867" s="56">
        <v>41624</v>
      </c>
      <c r="B2867" s="19" t="s">
        <v>229</v>
      </c>
      <c r="C2867" s="23" t="s">
        <v>597</v>
      </c>
      <c r="D2867" s="23" t="s">
        <v>597</v>
      </c>
      <c r="E2867" s="82"/>
      <c r="F2867" s="54">
        <v>2400</v>
      </c>
      <c r="G2867" s="11"/>
    </row>
    <row r="2868" spans="1:7">
      <c r="A2868" s="56">
        <v>41624</v>
      </c>
      <c r="B2868" s="69" t="s">
        <v>995</v>
      </c>
      <c r="C2868" s="58">
        <v>1866</v>
      </c>
      <c r="D2868" s="58" t="s">
        <v>1042</v>
      </c>
      <c r="E2868" s="81"/>
      <c r="F2868" s="81">
        <v>600000</v>
      </c>
      <c r="G2868" s="11">
        <f>G2866+E2868-F2868</f>
        <v>335069.59999999404</v>
      </c>
    </row>
    <row r="2869" spans="1:7">
      <c r="A2869" s="56">
        <v>41624</v>
      </c>
      <c r="B2869" s="19" t="s">
        <v>229</v>
      </c>
      <c r="C2869" s="23" t="s">
        <v>597</v>
      </c>
      <c r="D2869" s="23" t="s">
        <v>597</v>
      </c>
      <c r="E2869" s="53"/>
      <c r="F2869" s="54">
        <v>1440</v>
      </c>
      <c r="G2869" s="11">
        <f t="shared" ref="G2869:G2871" si="51">G2868+E2869-F2869</f>
        <v>333629.59999999404</v>
      </c>
    </row>
    <row r="2870" spans="1:7">
      <c r="A2870" s="56">
        <v>41631</v>
      </c>
      <c r="B2870" s="56" t="s">
        <v>185</v>
      </c>
      <c r="C2870" s="69" t="s">
        <v>597</v>
      </c>
      <c r="D2870" s="23" t="s">
        <v>329</v>
      </c>
      <c r="E2870" s="53"/>
      <c r="F2870" s="54">
        <v>255000</v>
      </c>
      <c r="G2870" s="11">
        <f t="shared" si="51"/>
        <v>78629.59999999404</v>
      </c>
    </row>
    <row r="2871" spans="1:7">
      <c r="A2871" s="56">
        <v>41631</v>
      </c>
      <c r="B2871" s="19" t="s">
        <v>229</v>
      </c>
      <c r="C2871" s="23" t="s">
        <v>597</v>
      </c>
      <c r="D2871" s="23" t="s">
        <v>597</v>
      </c>
      <c r="E2871" s="53"/>
      <c r="F2871" s="54">
        <v>1020</v>
      </c>
      <c r="G2871" s="11">
        <f t="shared" si="51"/>
        <v>77609.59999999404</v>
      </c>
    </row>
    <row r="2872" spans="1:7">
      <c r="A2872" s="17"/>
      <c r="B2872" s="12" t="s">
        <v>182</v>
      </c>
      <c r="C2872" s="23"/>
      <c r="D2872" s="23"/>
      <c r="E2872" s="36">
        <f>SUM(E2829:E2871)</f>
        <v>0</v>
      </c>
      <c r="F2872" s="36">
        <f>SUM(F2865:F2871)</f>
        <v>1219860</v>
      </c>
      <c r="G2872" s="9">
        <f>G2865+E2872-F2872</f>
        <v>75209.59999999404</v>
      </c>
    </row>
    <row r="2873" spans="1:7">
      <c r="A2873" s="79"/>
      <c r="B2873" s="31"/>
      <c r="C2873" s="38"/>
      <c r="D2873" s="38"/>
      <c r="E2873" s="39"/>
      <c r="F2873" s="39"/>
      <c r="G2873" s="32"/>
    </row>
    <row r="2874" spans="1:7">
      <c r="A2874" s="79"/>
      <c r="B2874" s="31"/>
      <c r="C2874" s="38"/>
      <c r="D2874" s="38"/>
      <c r="E2874" s="39"/>
      <c r="F2874" s="39"/>
      <c r="G2874" s="32"/>
    </row>
    <row r="2875" spans="1:7">
      <c r="A2875" s="79"/>
      <c r="B2875" s="31"/>
      <c r="C2875" s="38"/>
      <c r="D2875" s="38"/>
      <c r="E2875" s="39"/>
      <c r="F2875" s="39"/>
      <c r="G2875" s="32"/>
    </row>
    <row r="2876" spans="1:7">
      <c r="A2876" s="79"/>
      <c r="B2876" s="31"/>
      <c r="C2876" s="38"/>
      <c r="D2876" s="38"/>
      <c r="E2876" s="39"/>
      <c r="F2876" s="39"/>
      <c r="G2876" s="32"/>
    </row>
    <row r="2877" spans="1:7">
      <c r="A2877" s="79"/>
      <c r="B2877" s="31"/>
      <c r="C2877" s="38"/>
      <c r="D2877" s="38"/>
      <c r="E2877" s="39"/>
      <c r="F2877" s="39"/>
      <c r="G2877" s="32"/>
    </row>
    <row r="2878" spans="1:7">
      <c r="A2878" s="79"/>
      <c r="B2878" s="31"/>
      <c r="C2878" s="38"/>
      <c r="D2878" s="38"/>
      <c r="E2878" s="39"/>
      <c r="F2878" s="39"/>
      <c r="G2878" s="32"/>
    </row>
    <row r="2879" spans="1:7">
      <c r="G2879" s="29"/>
    </row>
    <row r="2880" spans="1:7">
      <c r="B2880" s="1" t="s">
        <v>28</v>
      </c>
      <c r="C2880" s="1"/>
      <c r="D2880" s="1"/>
      <c r="E2880" s="1" t="s">
        <v>29</v>
      </c>
      <c r="G2880" s="13"/>
    </row>
    <row r="2881" spans="2:5">
      <c r="B2881" s="1" t="s">
        <v>30</v>
      </c>
      <c r="C2881" s="1"/>
      <c r="D2881" s="1"/>
      <c r="E2881" s="1" t="s">
        <v>31</v>
      </c>
    </row>
    <row r="2904" spans="1:7" ht="18.75">
      <c r="A2904" s="126" t="s">
        <v>0</v>
      </c>
      <c r="B2904" s="126"/>
      <c r="C2904" s="126"/>
      <c r="D2904" s="126"/>
      <c r="E2904" s="126"/>
      <c r="F2904" s="126"/>
      <c r="G2904" s="126"/>
    </row>
    <row r="2905" spans="1:7" ht="15.75">
      <c r="A2905" s="127" t="s">
        <v>1</v>
      </c>
      <c r="B2905" s="127"/>
      <c r="C2905" s="127"/>
      <c r="D2905" s="127"/>
      <c r="E2905" s="127"/>
      <c r="F2905" s="127"/>
      <c r="G2905" s="127"/>
    </row>
    <row r="2906" spans="1:7" ht="15.75">
      <c r="A2906" s="127" t="s">
        <v>2</v>
      </c>
      <c r="B2906" s="127"/>
      <c r="C2906" s="127"/>
      <c r="D2906" s="127"/>
      <c r="E2906" s="127"/>
      <c r="F2906" s="127"/>
      <c r="G2906" s="127"/>
    </row>
    <row r="2907" spans="1:7" ht="15.75">
      <c r="A2907" s="127" t="s">
        <v>831</v>
      </c>
      <c r="B2907" s="127"/>
      <c r="C2907" s="127"/>
      <c r="D2907" s="127"/>
      <c r="E2907" s="127"/>
      <c r="F2907" s="127"/>
      <c r="G2907" s="127"/>
    </row>
    <row r="2908" spans="1:7" ht="15.75">
      <c r="A2908" s="128">
        <v>41640</v>
      </c>
      <c r="B2908" s="127"/>
      <c r="C2908" s="127"/>
      <c r="D2908" s="127"/>
      <c r="E2908" s="127"/>
      <c r="F2908" s="127"/>
      <c r="G2908" s="127"/>
    </row>
    <row r="2909" spans="1:7" ht="15.75">
      <c r="A2909" s="128" t="s">
        <v>330</v>
      </c>
      <c r="B2909" s="127"/>
      <c r="C2909" s="127"/>
      <c r="D2909" s="127"/>
      <c r="E2909" s="127"/>
      <c r="F2909" s="127"/>
      <c r="G2909" s="127"/>
    </row>
    <row r="2910" spans="1:7" ht="15.75">
      <c r="A2910" s="4" t="s">
        <v>4</v>
      </c>
      <c r="B2910" s="5" t="s">
        <v>5</v>
      </c>
      <c r="C2910" s="5" t="s">
        <v>183</v>
      </c>
      <c r="D2910" s="5" t="s">
        <v>184</v>
      </c>
      <c r="E2910" s="5" t="s">
        <v>6</v>
      </c>
      <c r="F2910" s="5" t="s">
        <v>7</v>
      </c>
      <c r="G2910" s="5" t="s">
        <v>8</v>
      </c>
    </row>
    <row r="2911" spans="1:7">
      <c r="A2911" s="33"/>
      <c r="B2911" s="34" t="s">
        <v>181</v>
      </c>
      <c r="C2911" s="28"/>
      <c r="D2911" s="28"/>
      <c r="E2911" s="83" t="s">
        <v>1046</v>
      </c>
      <c r="F2911" s="83" t="s">
        <v>1046</v>
      </c>
      <c r="G2911" s="9">
        <f>G2872</f>
        <v>75209.59999999404</v>
      </c>
    </row>
    <row r="2912" spans="1:7">
      <c r="A2912" s="17"/>
      <c r="B2912" s="12" t="s">
        <v>182</v>
      </c>
      <c r="C2912" s="23"/>
      <c r="D2912" s="23"/>
      <c r="E2912" s="83">
        <f>SUM(E2875:E2911)</f>
        <v>0</v>
      </c>
      <c r="F2912" s="83">
        <f>SUM(F2911:F2911)</f>
        <v>0</v>
      </c>
      <c r="G2912" s="9">
        <f>G2911+E2912-F2912</f>
        <v>75209.59999999404</v>
      </c>
    </row>
    <row r="2913" spans="1:7">
      <c r="A2913" s="79"/>
      <c r="B2913" s="31"/>
      <c r="C2913" s="38"/>
      <c r="D2913" s="38"/>
      <c r="E2913" s="39"/>
      <c r="F2913" s="39"/>
      <c r="G2913" s="32"/>
    </row>
    <row r="2914" spans="1:7">
      <c r="A2914" s="79"/>
      <c r="B2914" s="31"/>
      <c r="C2914" s="38"/>
      <c r="D2914" s="38"/>
      <c r="E2914" s="39"/>
      <c r="F2914" s="39"/>
      <c r="G2914" s="32"/>
    </row>
    <row r="2915" spans="1:7">
      <c r="A2915" s="79"/>
      <c r="B2915" s="31"/>
      <c r="C2915" s="38"/>
      <c r="D2915" s="38"/>
      <c r="E2915" s="39"/>
      <c r="F2915" s="39"/>
      <c r="G2915" s="32"/>
    </row>
    <row r="2916" spans="1:7">
      <c r="A2916" s="79"/>
      <c r="B2916" s="31"/>
      <c r="C2916" s="38"/>
      <c r="D2916" s="38"/>
      <c r="E2916" s="39"/>
      <c r="F2916" s="39"/>
      <c r="G2916" s="32"/>
    </row>
    <row r="2917" spans="1:7">
      <c r="A2917" s="79"/>
      <c r="B2917" s="31"/>
      <c r="C2917" s="38"/>
      <c r="D2917" s="38"/>
      <c r="E2917" s="39"/>
      <c r="F2917" s="39"/>
      <c r="G2917" s="32"/>
    </row>
    <row r="2918" spans="1:7">
      <c r="A2918" s="79"/>
      <c r="B2918" s="31"/>
      <c r="C2918" s="38"/>
      <c r="D2918" s="38"/>
      <c r="E2918" s="39"/>
      <c r="F2918" s="39"/>
      <c r="G2918" s="32"/>
    </row>
    <row r="2919" spans="1:7">
      <c r="G2919" s="29"/>
    </row>
    <row r="2920" spans="1:7">
      <c r="B2920" s="1" t="s">
        <v>28</v>
      </c>
      <c r="C2920" s="1"/>
      <c r="D2920" s="1"/>
      <c r="E2920" s="1" t="s">
        <v>29</v>
      </c>
      <c r="G2920" s="13"/>
    </row>
    <row r="2921" spans="1:7">
      <c r="B2921" s="1" t="s">
        <v>1045</v>
      </c>
      <c r="C2921" s="1"/>
      <c r="D2921" s="1"/>
      <c r="E2921" s="1" t="s">
        <v>1043</v>
      </c>
    </row>
    <row r="2922" spans="1:7">
      <c r="B2922" s="1" t="s">
        <v>30</v>
      </c>
      <c r="E2922" s="1" t="s">
        <v>1044</v>
      </c>
    </row>
    <row r="2946" spans="1:7" ht="18.75">
      <c r="A2946" s="126" t="s">
        <v>0</v>
      </c>
      <c r="B2946" s="126"/>
      <c r="C2946" s="126"/>
      <c r="D2946" s="126"/>
      <c r="E2946" s="126"/>
      <c r="F2946" s="126"/>
      <c r="G2946" s="126"/>
    </row>
    <row r="2947" spans="1:7" ht="15.75">
      <c r="A2947" s="127" t="s">
        <v>1</v>
      </c>
      <c r="B2947" s="127"/>
      <c r="C2947" s="127"/>
      <c r="D2947" s="127"/>
      <c r="E2947" s="127"/>
      <c r="F2947" s="127"/>
      <c r="G2947" s="127"/>
    </row>
    <row r="2948" spans="1:7" ht="15.75">
      <c r="A2948" s="127" t="s">
        <v>2</v>
      </c>
      <c r="B2948" s="127"/>
      <c r="C2948" s="127"/>
      <c r="D2948" s="127"/>
      <c r="E2948" s="127"/>
      <c r="F2948" s="127"/>
      <c r="G2948" s="127"/>
    </row>
    <row r="2949" spans="1:7" ht="15.75">
      <c r="A2949" s="127" t="s">
        <v>831</v>
      </c>
      <c r="B2949" s="127"/>
      <c r="C2949" s="127"/>
      <c r="D2949" s="127"/>
      <c r="E2949" s="127"/>
      <c r="F2949" s="127"/>
      <c r="G2949" s="127"/>
    </row>
    <row r="2950" spans="1:7" ht="15.75">
      <c r="A2950" s="128">
        <v>41671</v>
      </c>
      <c r="B2950" s="127"/>
      <c r="C2950" s="127"/>
      <c r="D2950" s="127"/>
      <c r="E2950" s="127"/>
      <c r="F2950" s="127"/>
      <c r="G2950" s="127"/>
    </row>
    <row r="2951" spans="1:7" ht="15.75">
      <c r="A2951" s="128" t="s">
        <v>330</v>
      </c>
      <c r="B2951" s="127"/>
      <c r="C2951" s="127"/>
      <c r="D2951" s="127"/>
      <c r="E2951" s="127"/>
      <c r="F2951" s="127"/>
      <c r="G2951" s="127"/>
    </row>
    <row r="2952" spans="1:7" ht="15.75">
      <c r="A2952" s="4" t="s">
        <v>4</v>
      </c>
      <c r="B2952" s="5" t="s">
        <v>5</v>
      </c>
      <c r="C2952" s="5" t="s">
        <v>183</v>
      </c>
      <c r="D2952" s="5" t="s">
        <v>184</v>
      </c>
      <c r="E2952" s="5" t="s">
        <v>6</v>
      </c>
      <c r="F2952" s="5" t="s">
        <v>7</v>
      </c>
      <c r="G2952" s="5" t="s">
        <v>8</v>
      </c>
    </row>
    <row r="2953" spans="1:7">
      <c r="A2953" s="33"/>
      <c r="B2953" s="34" t="s">
        <v>181</v>
      </c>
      <c r="C2953" s="28"/>
      <c r="D2953" s="28"/>
      <c r="E2953" s="83" t="s">
        <v>1046</v>
      </c>
      <c r="F2953" s="83" t="s">
        <v>1046</v>
      </c>
      <c r="G2953" s="9">
        <f>G2912</f>
        <v>75209.59999999404</v>
      </c>
    </row>
    <row r="2954" spans="1:7">
      <c r="A2954" s="40">
        <v>41687</v>
      </c>
      <c r="B2954" s="43" t="s">
        <v>1047</v>
      </c>
      <c r="C2954" s="55"/>
      <c r="D2954" s="55"/>
      <c r="E2954" s="11">
        <v>213825000</v>
      </c>
      <c r="F2954" s="84" t="s">
        <v>1046</v>
      </c>
      <c r="G2954" s="9">
        <f>G2953+E2954-F2954</f>
        <v>213900209.59999999</v>
      </c>
    </row>
    <row r="2955" spans="1:7">
      <c r="A2955" s="17"/>
      <c r="B2955" s="12" t="s">
        <v>182</v>
      </c>
      <c r="C2955" s="23"/>
      <c r="D2955" s="23"/>
      <c r="E2955" s="36">
        <f>SUM(E2912:E2954)</f>
        <v>213825000</v>
      </c>
      <c r="F2955" s="83">
        <f>SUM(F2912:F2954)</f>
        <v>0</v>
      </c>
      <c r="G2955" s="9">
        <f>G2953+E2955-F2955</f>
        <v>213900209.59999999</v>
      </c>
    </row>
    <row r="2956" spans="1:7">
      <c r="A2956" s="79"/>
      <c r="B2956" s="31"/>
      <c r="C2956" s="38"/>
      <c r="D2956" s="38"/>
      <c r="E2956" s="39"/>
      <c r="F2956" s="39"/>
      <c r="G2956" s="32"/>
    </row>
    <row r="2957" spans="1:7">
      <c r="A2957" s="79"/>
      <c r="B2957" s="31"/>
      <c r="C2957" s="38"/>
      <c r="D2957" s="38"/>
      <c r="E2957" s="39"/>
      <c r="F2957" s="39"/>
      <c r="G2957" s="32"/>
    </row>
    <row r="2958" spans="1:7">
      <c r="A2958" s="79"/>
      <c r="B2958" s="31"/>
      <c r="C2958" s="38"/>
      <c r="D2958" s="38"/>
      <c r="E2958" s="39"/>
      <c r="F2958" s="39"/>
      <c r="G2958" s="32"/>
    </row>
    <row r="2959" spans="1:7">
      <c r="A2959" s="79"/>
      <c r="B2959" s="31"/>
      <c r="C2959" s="38"/>
      <c r="D2959" s="38"/>
      <c r="E2959" s="39"/>
      <c r="F2959" s="39"/>
      <c r="G2959" s="32"/>
    </row>
    <row r="2960" spans="1:7">
      <c r="A2960" s="79"/>
      <c r="B2960" s="31"/>
      <c r="C2960" s="38"/>
      <c r="D2960" s="38"/>
      <c r="E2960" s="39"/>
      <c r="F2960" s="39"/>
      <c r="G2960" s="32"/>
    </row>
    <row r="2961" spans="1:7">
      <c r="A2961" s="79"/>
      <c r="B2961" s="31"/>
      <c r="C2961" s="38"/>
      <c r="D2961" s="38"/>
      <c r="E2961" s="39"/>
      <c r="F2961" s="39"/>
      <c r="G2961" s="32"/>
    </row>
    <row r="2962" spans="1:7">
      <c r="G2962" s="29"/>
    </row>
    <row r="2963" spans="1:7">
      <c r="B2963" s="1" t="s">
        <v>28</v>
      </c>
      <c r="C2963" s="1"/>
      <c r="D2963" s="1"/>
      <c r="E2963" s="1" t="s">
        <v>29</v>
      </c>
      <c r="G2963" s="13"/>
    </row>
    <row r="2964" spans="1:7">
      <c r="B2964" s="1" t="s">
        <v>1045</v>
      </c>
      <c r="C2964" s="1"/>
      <c r="D2964" s="1"/>
      <c r="E2964" s="1" t="s">
        <v>1043</v>
      </c>
    </row>
    <row r="2965" spans="1:7">
      <c r="B2965" s="1" t="s">
        <v>30</v>
      </c>
      <c r="E2965" s="1" t="s">
        <v>1044</v>
      </c>
    </row>
    <row r="2992" spans="1:7" ht="18.75">
      <c r="A2992" s="126" t="s">
        <v>0</v>
      </c>
      <c r="B2992" s="126"/>
      <c r="C2992" s="126"/>
      <c r="D2992" s="126"/>
      <c r="E2992" s="126"/>
      <c r="F2992" s="126"/>
      <c r="G2992" s="126"/>
    </row>
    <row r="2993" spans="1:7" ht="15.75">
      <c r="A2993" s="127" t="s">
        <v>1</v>
      </c>
      <c r="B2993" s="127"/>
      <c r="C2993" s="127"/>
      <c r="D2993" s="127"/>
      <c r="E2993" s="127"/>
      <c r="F2993" s="127"/>
      <c r="G2993" s="127"/>
    </row>
    <row r="2994" spans="1:7" ht="15.75">
      <c r="A2994" s="127" t="s">
        <v>2</v>
      </c>
      <c r="B2994" s="127"/>
      <c r="C2994" s="127"/>
      <c r="D2994" s="127"/>
      <c r="E2994" s="127"/>
      <c r="F2994" s="127"/>
      <c r="G2994" s="127"/>
    </row>
    <row r="2995" spans="1:7" ht="15.75">
      <c r="A2995" s="127" t="s">
        <v>831</v>
      </c>
      <c r="B2995" s="127"/>
      <c r="C2995" s="127"/>
      <c r="D2995" s="127"/>
      <c r="E2995" s="127"/>
      <c r="F2995" s="127"/>
      <c r="G2995" s="127"/>
    </row>
    <row r="2996" spans="1:7" ht="15.75">
      <c r="A2996" s="128">
        <v>41699</v>
      </c>
      <c r="B2996" s="127"/>
      <c r="C2996" s="127"/>
      <c r="D2996" s="127"/>
      <c r="E2996" s="127"/>
      <c r="F2996" s="127"/>
      <c r="G2996" s="127"/>
    </row>
    <row r="2997" spans="1:7" ht="15.75">
      <c r="A2997" s="128" t="s">
        <v>330</v>
      </c>
      <c r="B2997" s="127"/>
      <c r="C2997" s="127"/>
      <c r="D2997" s="127"/>
      <c r="E2997" s="127"/>
      <c r="F2997" s="127"/>
      <c r="G2997" s="127"/>
    </row>
    <row r="2998" spans="1:7" ht="15.75">
      <c r="A2998" s="4" t="s">
        <v>4</v>
      </c>
      <c r="B2998" s="5" t="s">
        <v>5</v>
      </c>
      <c r="C2998" s="5" t="s">
        <v>183</v>
      </c>
      <c r="D2998" s="5" t="s">
        <v>184</v>
      </c>
      <c r="E2998" s="5" t="s">
        <v>6</v>
      </c>
      <c r="F2998" s="5" t="s">
        <v>7</v>
      </c>
      <c r="G2998" s="5" t="s">
        <v>8</v>
      </c>
    </row>
    <row r="2999" spans="1:7">
      <c r="A2999" s="33"/>
      <c r="B2999" s="34" t="s">
        <v>181</v>
      </c>
      <c r="C2999" s="28"/>
      <c r="D2999" s="28"/>
      <c r="E2999" s="87" t="s">
        <v>1046</v>
      </c>
      <c r="F2999" s="87" t="s">
        <v>1046</v>
      </c>
      <c r="G2999" s="37">
        <f>G2955</f>
        <v>213900209.59999999</v>
      </c>
    </row>
    <row r="3000" spans="1:7">
      <c r="A3000" s="16">
        <v>41701</v>
      </c>
      <c r="B3000" s="19" t="s">
        <v>229</v>
      </c>
      <c r="C3000" s="23" t="s">
        <v>597</v>
      </c>
      <c r="D3000" s="23" t="s">
        <v>597</v>
      </c>
      <c r="E3000" s="83"/>
      <c r="F3000" s="73">
        <v>15108</v>
      </c>
      <c r="G3000" s="11">
        <f>G2999+E3000-F3000</f>
        <v>213885101.59999999</v>
      </c>
    </row>
    <row r="3001" spans="1:7">
      <c r="A3001" s="16">
        <v>41701</v>
      </c>
      <c r="B3001" s="88" t="s">
        <v>193</v>
      </c>
      <c r="C3001" s="21">
        <v>1867</v>
      </c>
      <c r="D3001" s="21" t="s">
        <v>1058</v>
      </c>
      <c r="E3001" s="83"/>
      <c r="F3001" s="86">
        <v>7731900</v>
      </c>
      <c r="G3001" s="11">
        <f t="shared" ref="G3001:G3059" si="52">G3000+E3001-F3001</f>
        <v>206153201.59999999</v>
      </c>
    </row>
    <row r="3002" spans="1:7">
      <c r="A3002" s="16">
        <v>41701</v>
      </c>
      <c r="B3002" s="19" t="s">
        <v>229</v>
      </c>
      <c r="C3002" s="23" t="s">
        <v>597</v>
      </c>
      <c r="D3002" s="23" t="s">
        <v>597</v>
      </c>
      <c r="E3002" s="83"/>
      <c r="F3002" s="86">
        <v>30928</v>
      </c>
      <c r="G3002" s="11">
        <f t="shared" si="52"/>
        <v>206122273.59999999</v>
      </c>
    </row>
    <row r="3003" spans="1:7">
      <c r="A3003" s="16">
        <v>41701</v>
      </c>
      <c r="B3003" s="88" t="s">
        <v>225</v>
      </c>
      <c r="C3003" s="21">
        <v>1868</v>
      </c>
      <c r="D3003" s="21" t="s">
        <v>1059</v>
      </c>
      <c r="E3003" s="83"/>
      <c r="F3003" s="86">
        <v>3776965</v>
      </c>
      <c r="G3003" s="11">
        <f t="shared" si="52"/>
        <v>202345308.59999999</v>
      </c>
    </row>
    <row r="3004" spans="1:7">
      <c r="A3004" s="16">
        <v>41701</v>
      </c>
      <c r="B3004" s="19" t="s">
        <v>229</v>
      </c>
      <c r="C3004" s="23" t="s">
        <v>597</v>
      </c>
      <c r="D3004" s="23" t="s">
        <v>597</v>
      </c>
      <c r="E3004" s="83"/>
      <c r="F3004" s="86">
        <v>32488</v>
      </c>
      <c r="G3004" s="11">
        <f t="shared" si="52"/>
        <v>202312820.59999999</v>
      </c>
    </row>
    <row r="3005" spans="1:7">
      <c r="A3005" s="16">
        <v>41701</v>
      </c>
      <c r="B3005" s="88" t="s">
        <v>843</v>
      </c>
      <c r="C3005" s="21">
        <v>1869</v>
      </c>
      <c r="D3005" s="21" t="s">
        <v>1060</v>
      </c>
      <c r="E3005" s="83"/>
      <c r="F3005" s="86">
        <v>9315009</v>
      </c>
      <c r="G3005" s="11">
        <f t="shared" si="52"/>
        <v>192997811.59999999</v>
      </c>
    </row>
    <row r="3006" spans="1:7">
      <c r="A3006" s="16">
        <v>41701</v>
      </c>
      <c r="B3006" s="19" t="s">
        <v>229</v>
      </c>
      <c r="C3006" s="23" t="s">
        <v>597</v>
      </c>
      <c r="D3006" s="23" t="s">
        <v>597</v>
      </c>
      <c r="E3006" s="83"/>
      <c r="F3006" s="86">
        <v>37260</v>
      </c>
      <c r="G3006" s="11">
        <f t="shared" si="52"/>
        <v>192960551.59999999</v>
      </c>
    </row>
    <row r="3007" spans="1:7">
      <c r="A3007" s="16">
        <v>41701</v>
      </c>
      <c r="B3007" s="88" t="s">
        <v>843</v>
      </c>
      <c r="C3007" s="21">
        <v>1870</v>
      </c>
      <c r="D3007" s="21" t="s">
        <v>1061</v>
      </c>
      <c r="E3007" s="83"/>
      <c r="F3007" s="86">
        <v>8122059</v>
      </c>
      <c r="G3007" s="11">
        <f t="shared" si="52"/>
        <v>184838492.59999999</v>
      </c>
    </row>
    <row r="3008" spans="1:7">
      <c r="A3008" s="16">
        <v>41701</v>
      </c>
      <c r="B3008" s="19" t="s">
        <v>229</v>
      </c>
      <c r="C3008" s="23" t="s">
        <v>597</v>
      </c>
      <c r="D3008" s="23" t="s">
        <v>597</v>
      </c>
      <c r="E3008" s="83"/>
      <c r="F3008" s="86">
        <v>7388</v>
      </c>
      <c r="G3008" s="11">
        <f t="shared" si="52"/>
        <v>184831104.59999999</v>
      </c>
    </row>
    <row r="3009" spans="1:7">
      <c r="A3009" s="16">
        <v>41702</v>
      </c>
      <c r="B3009" s="88" t="s">
        <v>228</v>
      </c>
      <c r="C3009" s="21">
        <v>1871</v>
      </c>
      <c r="D3009" s="21" t="s">
        <v>1062</v>
      </c>
      <c r="E3009" s="83"/>
      <c r="F3009" s="86">
        <v>1847010</v>
      </c>
      <c r="G3009" s="11">
        <f t="shared" si="52"/>
        <v>182984094.59999999</v>
      </c>
    </row>
    <row r="3010" spans="1:7">
      <c r="A3010" s="16">
        <v>41702</v>
      </c>
      <c r="B3010" s="19" t="s">
        <v>229</v>
      </c>
      <c r="C3010" s="23" t="s">
        <v>597</v>
      </c>
      <c r="D3010" s="23" t="s">
        <v>597</v>
      </c>
      <c r="E3010" s="83"/>
      <c r="F3010" s="86">
        <v>25525</v>
      </c>
      <c r="G3010" s="11">
        <f t="shared" si="52"/>
        <v>182958569.59999999</v>
      </c>
    </row>
    <row r="3011" spans="1:7">
      <c r="A3011" s="16">
        <v>41702</v>
      </c>
      <c r="B3011" s="88" t="s">
        <v>498</v>
      </c>
      <c r="C3011" s="21">
        <v>1872</v>
      </c>
      <c r="D3011" s="21" t="s">
        <v>1063</v>
      </c>
      <c r="E3011" s="83"/>
      <c r="F3011" s="86">
        <v>4272538</v>
      </c>
      <c r="G3011" s="11">
        <f t="shared" si="52"/>
        <v>178686031.59999999</v>
      </c>
    </row>
    <row r="3012" spans="1:7">
      <c r="A3012" s="16">
        <v>41702</v>
      </c>
      <c r="B3012" s="19" t="s">
        <v>229</v>
      </c>
      <c r="C3012" s="23" t="s">
        <v>597</v>
      </c>
      <c r="D3012" s="23" t="s">
        <v>597</v>
      </c>
      <c r="E3012" s="83"/>
      <c r="F3012" s="86">
        <v>6400</v>
      </c>
      <c r="G3012" s="11">
        <f t="shared" si="52"/>
        <v>178679631.59999999</v>
      </c>
    </row>
    <row r="3013" spans="1:7">
      <c r="A3013" s="16">
        <v>41702</v>
      </c>
      <c r="B3013" s="88" t="s">
        <v>193</v>
      </c>
      <c r="C3013" s="21">
        <v>1873</v>
      </c>
      <c r="D3013" s="21" t="s">
        <v>1064</v>
      </c>
      <c r="E3013" s="83"/>
      <c r="F3013" s="86">
        <v>5049000</v>
      </c>
      <c r="G3013" s="11">
        <f t="shared" si="52"/>
        <v>173630631.59999999</v>
      </c>
    </row>
    <row r="3014" spans="1:7">
      <c r="A3014" s="16">
        <v>41702</v>
      </c>
      <c r="B3014" s="19" t="s">
        <v>229</v>
      </c>
      <c r="C3014" s="23" t="s">
        <v>597</v>
      </c>
      <c r="D3014" s="23" t="s">
        <v>597</v>
      </c>
      <c r="E3014" s="83"/>
      <c r="F3014" s="86">
        <v>19200</v>
      </c>
      <c r="G3014" s="11">
        <f t="shared" si="52"/>
        <v>173611431.59999999</v>
      </c>
    </row>
    <row r="3015" spans="1:7">
      <c r="A3015" s="16">
        <v>41703</v>
      </c>
      <c r="B3015" s="88" t="s">
        <v>218</v>
      </c>
      <c r="C3015" s="21">
        <v>1874</v>
      </c>
      <c r="D3015" s="21" t="s">
        <v>1065</v>
      </c>
      <c r="E3015" s="83"/>
      <c r="F3015" s="86">
        <v>6381352</v>
      </c>
      <c r="G3015" s="11">
        <f t="shared" si="52"/>
        <v>167230079.59999999</v>
      </c>
    </row>
    <row r="3016" spans="1:7">
      <c r="A3016" s="16">
        <v>41703</v>
      </c>
      <c r="B3016" s="19" t="s">
        <v>229</v>
      </c>
      <c r="C3016" s="23" t="s">
        <v>597</v>
      </c>
      <c r="D3016" s="23" t="s">
        <v>597</v>
      </c>
      <c r="E3016" s="83"/>
      <c r="F3016" s="86">
        <v>17090</v>
      </c>
      <c r="G3016" s="11">
        <f t="shared" si="52"/>
        <v>167212989.59999999</v>
      </c>
    </row>
    <row r="3017" spans="1:7">
      <c r="A3017" s="16">
        <v>41705</v>
      </c>
      <c r="B3017" s="88" t="s">
        <v>1049</v>
      </c>
      <c r="C3017" s="89">
        <v>1875</v>
      </c>
      <c r="D3017" s="21" t="s">
        <v>1066</v>
      </c>
      <c r="E3017" s="83"/>
      <c r="F3017" s="86">
        <v>1600000</v>
      </c>
      <c r="G3017" s="11">
        <f t="shared" si="52"/>
        <v>165612989.59999999</v>
      </c>
    </row>
    <row r="3018" spans="1:7">
      <c r="A3018" s="16">
        <v>41705</v>
      </c>
      <c r="B3018" s="19" t="s">
        <v>229</v>
      </c>
      <c r="C3018" s="23" t="s">
        <v>597</v>
      </c>
      <c r="D3018" s="23" t="s">
        <v>597</v>
      </c>
      <c r="E3018" s="83"/>
      <c r="F3018" s="86">
        <v>20196</v>
      </c>
      <c r="G3018" s="11">
        <f t="shared" si="52"/>
        <v>165592793.59999999</v>
      </c>
    </row>
    <row r="3019" spans="1:7">
      <c r="A3019" s="16">
        <v>41703</v>
      </c>
      <c r="B3019" s="88" t="s">
        <v>1050</v>
      </c>
      <c r="C3019" s="21">
        <v>1876</v>
      </c>
      <c r="D3019" s="21" t="s">
        <v>1067</v>
      </c>
      <c r="E3019" s="83"/>
      <c r="F3019" s="86">
        <v>1737000</v>
      </c>
      <c r="G3019" s="11">
        <f t="shared" si="52"/>
        <v>163855793.59999999</v>
      </c>
    </row>
    <row r="3020" spans="1:7">
      <c r="A3020" s="16">
        <v>41703</v>
      </c>
      <c r="B3020" s="19" t="s">
        <v>229</v>
      </c>
      <c r="C3020" s="23" t="s">
        <v>597</v>
      </c>
      <c r="D3020" s="23" t="s">
        <v>597</v>
      </c>
      <c r="E3020" s="83"/>
      <c r="F3020" s="86">
        <v>6418</v>
      </c>
      <c r="G3020" s="11">
        <f t="shared" si="52"/>
        <v>163849375.59999999</v>
      </c>
    </row>
    <row r="3021" spans="1:7">
      <c r="A3021" s="16">
        <v>41703</v>
      </c>
      <c r="B3021" s="88" t="s">
        <v>193</v>
      </c>
      <c r="C3021" s="21">
        <v>1877</v>
      </c>
      <c r="D3021" s="21" t="s">
        <v>1068</v>
      </c>
      <c r="E3021" s="83"/>
      <c r="F3021" s="86">
        <v>1604409</v>
      </c>
      <c r="G3021" s="11">
        <f t="shared" si="52"/>
        <v>162244966.59999999</v>
      </c>
    </row>
    <row r="3022" spans="1:7">
      <c r="A3022" s="16">
        <v>41703</v>
      </c>
      <c r="B3022" s="19" t="s">
        <v>229</v>
      </c>
      <c r="C3022" s="23" t="s">
        <v>597</v>
      </c>
      <c r="D3022" s="23" t="s">
        <v>597</v>
      </c>
      <c r="E3022" s="83"/>
      <c r="F3022" s="86">
        <v>39758</v>
      </c>
      <c r="G3022" s="11">
        <f t="shared" si="52"/>
        <v>162205208.59999999</v>
      </c>
    </row>
    <row r="3023" spans="1:7">
      <c r="A3023" s="16">
        <v>41703</v>
      </c>
      <c r="B3023" s="88" t="s">
        <v>1051</v>
      </c>
      <c r="C3023" s="21">
        <v>1878</v>
      </c>
      <c r="D3023" s="21" t="s">
        <v>1069</v>
      </c>
      <c r="E3023" s="83"/>
      <c r="F3023" s="86">
        <v>4800000</v>
      </c>
      <c r="G3023" s="11">
        <f t="shared" si="52"/>
        <v>157405208.59999999</v>
      </c>
    </row>
    <row r="3024" spans="1:7">
      <c r="A3024" s="16">
        <v>41703</v>
      </c>
      <c r="B3024" s="19" t="s">
        <v>229</v>
      </c>
      <c r="C3024" s="23" t="s">
        <v>597</v>
      </c>
      <c r="D3024" s="23" t="s">
        <v>597</v>
      </c>
      <c r="E3024" s="83"/>
      <c r="F3024" s="86">
        <v>6948</v>
      </c>
      <c r="G3024" s="11">
        <f t="shared" si="52"/>
        <v>157398260.59999999</v>
      </c>
    </row>
    <row r="3025" spans="1:7">
      <c r="A3025" s="16">
        <v>41703</v>
      </c>
      <c r="B3025" s="88" t="s">
        <v>1052</v>
      </c>
      <c r="C3025" s="21">
        <v>1879</v>
      </c>
      <c r="D3025" s="21" t="s">
        <v>1070</v>
      </c>
      <c r="E3025" s="83"/>
      <c r="F3025" s="86">
        <v>9939500</v>
      </c>
      <c r="G3025" s="11">
        <f t="shared" si="52"/>
        <v>147458760.59999999</v>
      </c>
    </row>
    <row r="3026" spans="1:7">
      <c r="A3026" s="16">
        <v>41703</v>
      </c>
      <c r="B3026" s="19" t="s">
        <v>229</v>
      </c>
      <c r="C3026" s="23" t="s">
        <v>597</v>
      </c>
      <c r="D3026" s="23" t="s">
        <v>597</v>
      </c>
      <c r="E3026" s="83"/>
      <c r="F3026" s="86">
        <v>8160</v>
      </c>
      <c r="G3026" s="11">
        <f t="shared" si="52"/>
        <v>147450600.59999999</v>
      </c>
    </row>
    <row r="3027" spans="1:7">
      <c r="A3027" s="90" t="s">
        <v>1048</v>
      </c>
      <c r="B3027" s="88" t="s">
        <v>928</v>
      </c>
      <c r="C3027" s="21">
        <v>1880</v>
      </c>
      <c r="D3027" s="21" t="s">
        <v>1071</v>
      </c>
      <c r="E3027" s="83"/>
      <c r="F3027" s="86">
        <v>2040000</v>
      </c>
      <c r="G3027" s="11">
        <f t="shared" si="52"/>
        <v>145410600.59999999</v>
      </c>
    </row>
    <row r="3028" spans="1:7">
      <c r="A3028" s="90" t="s">
        <v>1048</v>
      </c>
      <c r="B3028" s="19" t="s">
        <v>229</v>
      </c>
      <c r="C3028" s="23" t="s">
        <v>597</v>
      </c>
      <c r="D3028" s="23" t="s">
        <v>597</v>
      </c>
      <c r="E3028" s="83"/>
      <c r="F3028" s="86">
        <v>570</v>
      </c>
      <c r="G3028" s="11">
        <f t="shared" si="52"/>
        <v>145410030.59999999</v>
      </c>
    </row>
    <row r="3029" spans="1:7">
      <c r="A3029" s="90" t="s">
        <v>1048</v>
      </c>
      <c r="B3029" s="19" t="s">
        <v>229</v>
      </c>
      <c r="C3029" s="23" t="s">
        <v>597</v>
      </c>
      <c r="D3029" s="23" t="s">
        <v>597</v>
      </c>
      <c r="E3029" s="83"/>
      <c r="F3029" s="86">
        <v>142400</v>
      </c>
      <c r="G3029" s="11">
        <f t="shared" si="52"/>
        <v>145267630.59999999</v>
      </c>
    </row>
    <row r="3030" spans="1:7">
      <c r="A3030" s="16">
        <v>41703</v>
      </c>
      <c r="B3030" s="88" t="s">
        <v>1053</v>
      </c>
      <c r="C3030" s="21">
        <v>1881</v>
      </c>
      <c r="D3030" s="21" t="s">
        <v>1072</v>
      </c>
      <c r="E3030" s="83"/>
      <c r="F3030" s="86">
        <v>690000</v>
      </c>
      <c r="G3030" s="11">
        <f t="shared" si="52"/>
        <v>144577630.59999999</v>
      </c>
    </row>
    <row r="3031" spans="1:7">
      <c r="A3031" s="16">
        <v>41703</v>
      </c>
      <c r="B3031" s="19" t="s">
        <v>229</v>
      </c>
      <c r="C3031" s="23" t="s">
        <v>597</v>
      </c>
      <c r="D3031" s="23" t="s">
        <v>597</v>
      </c>
      <c r="E3031" s="83"/>
      <c r="F3031" s="86">
        <v>91</v>
      </c>
      <c r="G3031" s="11">
        <f t="shared" si="52"/>
        <v>144577539.59999999</v>
      </c>
    </row>
    <row r="3032" spans="1:7">
      <c r="A3032" s="16">
        <v>41703</v>
      </c>
      <c r="B3032" s="88" t="s">
        <v>1054</v>
      </c>
      <c r="C3032" s="21">
        <v>1882</v>
      </c>
      <c r="D3032" s="21" t="s">
        <v>1073</v>
      </c>
      <c r="E3032" s="83"/>
      <c r="F3032" s="86">
        <v>1700000</v>
      </c>
      <c r="G3032" s="11">
        <f t="shared" si="52"/>
        <v>142877539.59999999</v>
      </c>
    </row>
    <row r="3033" spans="1:7">
      <c r="A3033" s="16">
        <v>41703</v>
      </c>
      <c r="B3033" s="19" t="s">
        <v>229</v>
      </c>
      <c r="C3033" s="23" t="s">
        <v>597</v>
      </c>
      <c r="D3033" s="23" t="s">
        <v>597</v>
      </c>
      <c r="E3033" s="83"/>
      <c r="F3033" s="86">
        <v>22784</v>
      </c>
      <c r="G3033" s="11">
        <f t="shared" si="52"/>
        <v>142854755.59999999</v>
      </c>
    </row>
    <row r="3034" spans="1:7">
      <c r="A3034" s="16">
        <v>41704</v>
      </c>
      <c r="B3034" s="88" t="s">
        <v>1049</v>
      </c>
      <c r="C3034" s="21">
        <v>1883</v>
      </c>
      <c r="D3034" s="21" t="s">
        <v>1074</v>
      </c>
      <c r="E3034" s="83"/>
      <c r="F3034" s="86">
        <v>1600000</v>
      </c>
      <c r="G3034" s="11">
        <f t="shared" si="52"/>
        <v>141254755.59999999</v>
      </c>
    </row>
    <row r="3035" spans="1:7">
      <c r="A3035" s="16">
        <v>41704</v>
      </c>
      <c r="B3035" s="19" t="s">
        <v>229</v>
      </c>
      <c r="C3035" s="23" t="s">
        <v>597</v>
      </c>
      <c r="D3035" s="23" t="s">
        <v>597</v>
      </c>
      <c r="E3035" s="83"/>
      <c r="F3035" s="86">
        <v>6800</v>
      </c>
      <c r="G3035" s="11">
        <f t="shared" si="52"/>
        <v>141247955.59999999</v>
      </c>
    </row>
    <row r="3036" spans="1:7">
      <c r="A3036" s="16">
        <v>41704</v>
      </c>
      <c r="B3036" s="88" t="s">
        <v>1055</v>
      </c>
      <c r="C3036" s="21">
        <v>1884</v>
      </c>
      <c r="D3036" s="21" t="s">
        <v>1075</v>
      </c>
      <c r="E3036" s="83"/>
      <c r="F3036" s="86">
        <v>1760000</v>
      </c>
      <c r="G3036" s="11">
        <f t="shared" si="52"/>
        <v>139487955.59999999</v>
      </c>
    </row>
    <row r="3037" spans="1:7">
      <c r="A3037" s="16">
        <v>41704</v>
      </c>
      <c r="B3037" s="19" t="s">
        <v>229</v>
      </c>
      <c r="C3037" s="23" t="s">
        <v>597</v>
      </c>
      <c r="D3037" s="23" t="s">
        <v>597</v>
      </c>
      <c r="E3037" s="83"/>
      <c r="F3037" s="86">
        <v>2760</v>
      </c>
      <c r="G3037" s="11">
        <f t="shared" si="52"/>
        <v>139485195.59999999</v>
      </c>
    </row>
    <row r="3038" spans="1:7">
      <c r="A3038" s="16">
        <v>41704</v>
      </c>
      <c r="B3038" s="88" t="s">
        <v>1056</v>
      </c>
      <c r="C3038" s="21">
        <v>1885</v>
      </c>
      <c r="D3038" s="21" t="s">
        <v>1076</v>
      </c>
      <c r="E3038" s="83"/>
      <c r="F3038" s="86">
        <v>690000</v>
      </c>
      <c r="G3038" s="11">
        <f t="shared" si="52"/>
        <v>138795195.59999999</v>
      </c>
    </row>
    <row r="3039" spans="1:7">
      <c r="A3039" s="16">
        <v>41704</v>
      </c>
      <c r="B3039" s="19" t="s">
        <v>229</v>
      </c>
      <c r="C3039" s="23" t="s">
        <v>597</v>
      </c>
      <c r="D3039" s="23" t="s">
        <v>597</v>
      </c>
      <c r="E3039" s="83"/>
      <c r="F3039" s="86">
        <v>1200</v>
      </c>
      <c r="G3039" s="11">
        <f t="shared" si="52"/>
        <v>138793995.59999999</v>
      </c>
    </row>
    <row r="3040" spans="1:7">
      <c r="A3040" s="16">
        <v>41704</v>
      </c>
      <c r="B3040" s="88" t="s">
        <v>378</v>
      </c>
      <c r="C3040" s="21">
        <v>1886</v>
      </c>
      <c r="D3040" s="21" t="s">
        <v>1077</v>
      </c>
      <c r="E3040" s="83"/>
      <c r="F3040" s="86">
        <v>300000</v>
      </c>
      <c r="G3040" s="11">
        <f t="shared" si="52"/>
        <v>138493995.59999999</v>
      </c>
    </row>
    <row r="3041" spans="1:7">
      <c r="A3041" s="16">
        <v>41704</v>
      </c>
      <c r="B3041" s="19" t="s">
        <v>229</v>
      </c>
      <c r="C3041" s="23" t="s">
        <v>597</v>
      </c>
      <c r="D3041" s="23" t="s">
        <v>597</v>
      </c>
      <c r="E3041" s="83"/>
      <c r="F3041" s="86">
        <v>9650</v>
      </c>
      <c r="G3041" s="11">
        <f t="shared" si="52"/>
        <v>138484345.59999999</v>
      </c>
    </row>
    <row r="3042" spans="1:7">
      <c r="A3042" s="16">
        <v>41704</v>
      </c>
      <c r="B3042" s="88" t="s">
        <v>378</v>
      </c>
      <c r="C3042" s="21">
        <v>1887</v>
      </c>
      <c r="D3042" s="21" t="s">
        <v>1078</v>
      </c>
      <c r="E3042" s="83"/>
      <c r="F3042" s="86">
        <v>2412500</v>
      </c>
      <c r="G3042" s="11">
        <f t="shared" si="52"/>
        <v>136071845.59999999</v>
      </c>
    </row>
    <row r="3043" spans="1:7">
      <c r="A3043" s="16">
        <v>41704</v>
      </c>
      <c r="B3043" s="19" t="s">
        <v>229</v>
      </c>
      <c r="C3043" s="23" t="s">
        <v>597</v>
      </c>
      <c r="D3043" s="23" t="s">
        <v>597</v>
      </c>
      <c r="E3043" s="83"/>
      <c r="F3043" s="86">
        <v>3080</v>
      </c>
      <c r="G3043" s="11">
        <f t="shared" si="52"/>
        <v>136068765.59999999</v>
      </c>
    </row>
    <row r="3044" spans="1:7">
      <c r="A3044" s="16">
        <v>41704</v>
      </c>
      <c r="B3044" s="88" t="s">
        <v>378</v>
      </c>
      <c r="C3044" s="21">
        <v>1888</v>
      </c>
      <c r="D3044" s="21" t="s">
        <v>1079</v>
      </c>
      <c r="E3044" s="83"/>
      <c r="F3044" s="86">
        <v>1017110</v>
      </c>
      <c r="G3044" s="11">
        <f t="shared" si="52"/>
        <v>135051655.59999999</v>
      </c>
    </row>
    <row r="3045" spans="1:7">
      <c r="A3045" s="16">
        <v>41704</v>
      </c>
      <c r="B3045" s="19" t="s">
        <v>229</v>
      </c>
      <c r="C3045" s="23" t="s">
        <v>597</v>
      </c>
      <c r="D3045" s="23" t="s">
        <v>597</v>
      </c>
      <c r="E3045" s="83"/>
      <c r="F3045" s="73">
        <v>7040</v>
      </c>
      <c r="G3045" s="11">
        <f t="shared" si="52"/>
        <v>135044615.59999999</v>
      </c>
    </row>
    <row r="3046" spans="1:7">
      <c r="A3046" s="16">
        <v>41704</v>
      </c>
      <c r="B3046" s="88" t="s">
        <v>1057</v>
      </c>
      <c r="C3046" s="21">
        <v>1889</v>
      </c>
      <c r="D3046" s="21" t="s">
        <v>1080</v>
      </c>
      <c r="E3046" s="83"/>
      <c r="F3046" s="86">
        <v>770000</v>
      </c>
      <c r="G3046" s="11">
        <f t="shared" si="52"/>
        <v>134274615.59999999</v>
      </c>
    </row>
    <row r="3047" spans="1:7">
      <c r="A3047" s="16">
        <v>41704</v>
      </c>
      <c r="B3047" s="19" t="s">
        <v>229</v>
      </c>
      <c r="C3047" s="23" t="s">
        <v>597</v>
      </c>
      <c r="D3047" s="23" t="s">
        <v>597</v>
      </c>
      <c r="E3047" s="83"/>
      <c r="F3047" s="73">
        <v>2760</v>
      </c>
      <c r="G3047" s="11">
        <f t="shared" si="52"/>
        <v>134271855.59999999</v>
      </c>
    </row>
    <row r="3048" spans="1:7">
      <c r="A3048" s="16">
        <v>41705</v>
      </c>
      <c r="B3048" s="88" t="s">
        <v>284</v>
      </c>
      <c r="C3048" s="21">
        <v>1890</v>
      </c>
      <c r="D3048" s="21" t="s">
        <v>1081</v>
      </c>
      <c r="E3048" s="83"/>
      <c r="F3048" s="73">
        <v>1644408</v>
      </c>
      <c r="G3048" s="11">
        <f t="shared" si="52"/>
        <v>132627447.59999999</v>
      </c>
    </row>
    <row r="3049" spans="1:7">
      <c r="A3049" s="16">
        <v>41705</v>
      </c>
      <c r="B3049" s="19" t="s">
        <v>229</v>
      </c>
      <c r="C3049" s="23" t="s">
        <v>597</v>
      </c>
      <c r="D3049" s="23" t="s">
        <v>597</v>
      </c>
      <c r="E3049" s="83"/>
      <c r="F3049" s="73">
        <v>4068</v>
      </c>
      <c r="G3049" s="11">
        <f t="shared" si="52"/>
        <v>132623379.59999999</v>
      </c>
    </row>
    <row r="3050" spans="1:7">
      <c r="A3050" s="16">
        <v>41708</v>
      </c>
      <c r="B3050" s="88" t="s">
        <v>1082</v>
      </c>
      <c r="C3050" s="21">
        <v>1891</v>
      </c>
      <c r="D3050" s="21" t="s">
        <v>1083</v>
      </c>
      <c r="E3050" s="83"/>
      <c r="F3050" s="73">
        <v>1635675</v>
      </c>
      <c r="G3050" s="11">
        <f t="shared" si="52"/>
        <v>130987704.59999999</v>
      </c>
    </row>
    <row r="3051" spans="1:7">
      <c r="A3051" s="16">
        <v>41708</v>
      </c>
      <c r="B3051" s="19" t="s">
        <v>229</v>
      </c>
      <c r="C3051" s="23" t="s">
        <v>597</v>
      </c>
      <c r="D3051" s="23" t="s">
        <v>597</v>
      </c>
      <c r="E3051" s="83"/>
      <c r="F3051" s="73">
        <v>6400</v>
      </c>
      <c r="G3051" s="11">
        <f t="shared" si="52"/>
        <v>130981304.59999999</v>
      </c>
    </row>
    <row r="3052" spans="1:7">
      <c r="A3052" s="16">
        <v>41708</v>
      </c>
      <c r="B3052" s="88" t="s">
        <v>1084</v>
      </c>
      <c r="C3052" s="21">
        <v>1892</v>
      </c>
      <c r="D3052" s="21" t="s">
        <v>1085</v>
      </c>
      <c r="E3052" s="83"/>
      <c r="F3052" s="73">
        <v>600000</v>
      </c>
      <c r="G3052" s="11">
        <f t="shared" si="52"/>
        <v>130381304.59999999</v>
      </c>
    </row>
    <row r="3053" spans="1:7">
      <c r="A3053" s="16">
        <v>41708</v>
      </c>
      <c r="B3053" s="19" t="s">
        <v>229</v>
      </c>
      <c r="C3053" s="23" t="s">
        <v>597</v>
      </c>
      <c r="D3053" s="23" t="s">
        <v>597</v>
      </c>
      <c r="E3053" s="83"/>
      <c r="F3053" s="73">
        <v>6578</v>
      </c>
      <c r="G3053" s="11">
        <f t="shared" si="52"/>
        <v>130374726.59999999</v>
      </c>
    </row>
    <row r="3054" spans="1:7">
      <c r="A3054" s="16">
        <v>41724</v>
      </c>
      <c r="B3054" s="88" t="s">
        <v>1086</v>
      </c>
      <c r="C3054" s="21">
        <v>1893</v>
      </c>
      <c r="D3054" s="21" t="s">
        <v>1087</v>
      </c>
      <c r="E3054" s="83"/>
      <c r="F3054" s="73">
        <v>190000</v>
      </c>
      <c r="G3054" s="11">
        <f t="shared" si="52"/>
        <v>130184726.59999999</v>
      </c>
    </row>
    <row r="3055" spans="1:7">
      <c r="A3055" s="16">
        <v>41724</v>
      </c>
      <c r="B3055" s="19" t="s">
        <v>229</v>
      </c>
      <c r="C3055" s="23" t="s">
        <v>597</v>
      </c>
      <c r="D3055" s="23" t="s">
        <v>597</v>
      </c>
      <c r="E3055" s="83"/>
      <c r="F3055" s="73">
        <v>6543</v>
      </c>
      <c r="G3055" s="11">
        <f t="shared" si="52"/>
        <v>130178183.59999999</v>
      </c>
    </row>
    <row r="3056" spans="1:7">
      <c r="A3056" s="16">
        <v>41724</v>
      </c>
      <c r="B3056" s="88" t="s">
        <v>972</v>
      </c>
      <c r="C3056" s="21">
        <v>1894</v>
      </c>
      <c r="D3056" s="21" t="s">
        <v>1088</v>
      </c>
      <c r="E3056" s="83"/>
      <c r="F3056" s="73">
        <v>1447500</v>
      </c>
      <c r="G3056" s="11">
        <f t="shared" si="52"/>
        <v>128730683.59999999</v>
      </c>
    </row>
    <row r="3057" spans="1:9">
      <c r="A3057" s="16">
        <v>41724</v>
      </c>
      <c r="B3057" s="19" t="s">
        <v>229</v>
      </c>
      <c r="C3057" s="23" t="s">
        <v>597</v>
      </c>
      <c r="D3057" s="23" t="s">
        <v>597</v>
      </c>
      <c r="E3057" s="83"/>
      <c r="F3057" s="73">
        <v>2400</v>
      </c>
      <c r="G3057" s="11">
        <f t="shared" si="52"/>
        <v>128728283.59999999</v>
      </c>
    </row>
    <row r="3058" spans="1:9">
      <c r="A3058" s="16">
        <v>41724</v>
      </c>
      <c r="B3058" s="19" t="s">
        <v>229</v>
      </c>
      <c r="C3058" s="23" t="s">
        <v>597</v>
      </c>
      <c r="D3058" s="23" t="s">
        <v>597</v>
      </c>
      <c r="E3058" s="83"/>
      <c r="F3058" s="73">
        <v>5790</v>
      </c>
      <c r="G3058" s="11">
        <f t="shared" si="52"/>
        <v>128722493.59999999</v>
      </c>
    </row>
    <row r="3059" spans="1:9">
      <c r="A3059" s="16">
        <v>41724</v>
      </c>
      <c r="B3059" s="19" t="s">
        <v>229</v>
      </c>
      <c r="C3059" s="23" t="s">
        <v>597</v>
      </c>
      <c r="D3059" s="23" t="s">
        <v>597</v>
      </c>
      <c r="E3059" s="83"/>
      <c r="F3059" s="73">
        <v>760</v>
      </c>
      <c r="G3059" s="11">
        <f t="shared" si="52"/>
        <v>128721733.59999999</v>
      </c>
    </row>
    <row r="3060" spans="1:9">
      <c r="A3060" s="17"/>
      <c r="B3060" s="12" t="s">
        <v>182</v>
      </c>
      <c r="C3060" s="23"/>
      <c r="D3060" s="23"/>
      <c r="E3060" s="9">
        <f>SUM(E3021:E3048)</f>
        <v>0</v>
      </c>
      <c r="F3060" s="9">
        <f>SUM(F3000:F3059)</f>
        <v>85178476</v>
      </c>
      <c r="G3060" s="9">
        <f>G2999+E3060-F3060</f>
        <v>128721733.59999999</v>
      </c>
    </row>
    <row r="3061" spans="1:9">
      <c r="A3061" s="79"/>
      <c r="B3061" s="31"/>
      <c r="C3061" s="38"/>
      <c r="D3061" s="38"/>
      <c r="E3061" s="39"/>
      <c r="F3061" s="39"/>
      <c r="G3061" s="32"/>
      <c r="H3061" s="29"/>
      <c r="I3061" s="85">
        <f>G3060-H3061</f>
        <v>128721733.59999999</v>
      </c>
    </row>
    <row r="3062" spans="1:9">
      <c r="A3062" s="79"/>
      <c r="B3062" s="31"/>
      <c r="C3062" s="38"/>
      <c r="D3062" s="38"/>
      <c r="E3062" s="39"/>
      <c r="F3062" s="39"/>
      <c r="G3062" s="32"/>
    </row>
    <row r="3063" spans="1:9">
      <c r="A3063" s="79"/>
      <c r="B3063" s="31"/>
      <c r="C3063" s="38"/>
      <c r="D3063" s="38"/>
      <c r="E3063" s="39"/>
      <c r="F3063" s="39"/>
      <c r="G3063" s="32"/>
      <c r="H3063" s="85"/>
    </row>
    <row r="3064" spans="1:9">
      <c r="A3064" s="79"/>
      <c r="B3064" s="31"/>
      <c r="C3064" s="38"/>
      <c r="D3064" s="38"/>
      <c r="E3064" s="39"/>
      <c r="F3064" s="39"/>
      <c r="G3064" s="32"/>
    </row>
    <row r="3065" spans="1:9">
      <c r="A3065" s="79"/>
      <c r="B3065" s="31"/>
      <c r="C3065" s="38"/>
      <c r="D3065" s="38"/>
      <c r="E3065" s="39"/>
      <c r="F3065" s="39"/>
      <c r="G3065" s="32"/>
    </row>
    <row r="3066" spans="1:9">
      <c r="A3066" s="79"/>
      <c r="B3066" s="31"/>
      <c r="C3066" s="38"/>
      <c r="D3066" s="38"/>
      <c r="E3066" s="39"/>
      <c r="F3066" s="39"/>
      <c r="G3066" s="32"/>
    </row>
    <row r="3067" spans="1:9">
      <c r="G3067" s="29"/>
    </row>
    <row r="3068" spans="1:9">
      <c r="B3068" s="1" t="s">
        <v>28</v>
      </c>
      <c r="C3068" s="1"/>
      <c r="D3068" s="1"/>
      <c r="E3068" s="1" t="s">
        <v>29</v>
      </c>
      <c r="G3068" s="13"/>
    </row>
    <row r="3069" spans="1:9">
      <c r="B3069" s="1" t="s">
        <v>1045</v>
      </c>
      <c r="C3069" s="1"/>
      <c r="D3069" s="1"/>
      <c r="E3069" s="1" t="s">
        <v>1043</v>
      </c>
    </row>
    <row r="3070" spans="1:9">
      <c r="B3070" s="1" t="s">
        <v>30</v>
      </c>
      <c r="E3070" s="1" t="s">
        <v>1044</v>
      </c>
    </row>
    <row r="3085" spans="1:7" ht="18.75">
      <c r="A3085" s="126" t="s">
        <v>0</v>
      </c>
      <c r="B3085" s="126"/>
      <c r="C3085" s="126"/>
      <c r="D3085" s="126"/>
      <c r="E3085" s="126"/>
      <c r="F3085" s="126"/>
      <c r="G3085" s="126"/>
    </row>
    <row r="3086" spans="1:7" ht="15.75">
      <c r="A3086" s="127" t="s">
        <v>1</v>
      </c>
      <c r="B3086" s="127"/>
      <c r="C3086" s="127"/>
      <c r="D3086" s="127"/>
      <c r="E3086" s="127"/>
      <c r="F3086" s="127"/>
      <c r="G3086" s="127"/>
    </row>
    <row r="3087" spans="1:7" ht="15.75">
      <c r="A3087" s="127" t="s">
        <v>2</v>
      </c>
      <c r="B3087" s="127"/>
      <c r="C3087" s="127"/>
      <c r="D3087" s="127"/>
      <c r="E3087" s="127"/>
      <c r="F3087" s="127"/>
      <c r="G3087" s="127"/>
    </row>
    <row r="3088" spans="1:7" ht="15.75">
      <c r="A3088" s="127" t="s">
        <v>831</v>
      </c>
      <c r="B3088" s="127"/>
      <c r="C3088" s="127"/>
      <c r="D3088" s="127"/>
      <c r="E3088" s="127"/>
      <c r="F3088" s="127"/>
      <c r="G3088" s="127"/>
    </row>
    <row r="3089" spans="1:7" ht="15.75">
      <c r="A3089" s="128">
        <v>41730</v>
      </c>
      <c r="B3089" s="127"/>
      <c r="C3089" s="127"/>
      <c r="D3089" s="127"/>
      <c r="E3089" s="127"/>
      <c r="F3089" s="127"/>
      <c r="G3089" s="127"/>
    </row>
    <row r="3090" spans="1:7" ht="15.75">
      <c r="A3090" s="128" t="s">
        <v>330</v>
      </c>
      <c r="B3090" s="127"/>
      <c r="C3090" s="127"/>
      <c r="D3090" s="127"/>
      <c r="E3090" s="127"/>
      <c r="F3090" s="127"/>
      <c r="G3090" s="127"/>
    </row>
    <row r="3091" spans="1:7" ht="15.75">
      <c r="A3091" s="4" t="s">
        <v>4</v>
      </c>
      <c r="B3091" s="5" t="s">
        <v>5</v>
      </c>
      <c r="C3091" s="5" t="s">
        <v>183</v>
      </c>
      <c r="D3091" s="5" t="s">
        <v>184</v>
      </c>
      <c r="E3091" s="5" t="s">
        <v>6</v>
      </c>
      <c r="F3091" s="5" t="s">
        <v>7</v>
      </c>
      <c r="G3091" s="5" t="s">
        <v>8</v>
      </c>
    </row>
    <row r="3092" spans="1:7">
      <c r="A3092" s="33"/>
      <c r="B3092" s="34" t="s">
        <v>181</v>
      </c>
      <c r="C3092" s="28"/>
      <c r="D3092" s="28"/>
      <c r="E3092" s="11">
        <v>0</v>
      </c>
      <c r="F3092" s="11">
        <v>0</v>
      </c>
      <c r="G3092" s="37">
        <f>G3060</f>
        <v>128721733.59999999</v>
      </c>
    </row>
    <row r="3093" spans="1:7">
      <c r="A3093" s="91">
        <v>41730</v>
      </c>
      <c r="B3093" s="92" t="s">
        <v>1089</v>
      </c>
      <c r="C3093" s="93">
        <v>1896</v>
      </c>
      <c r="D3093" s="93" t="s">
        <v>1113</v>
      </c>
      <c r="E3093" s="94"/>
      <c r="F3093" s="95">
        <v>4738150</v>
      </c>
      <c r="G3093" s="96">
        <f>G3092+E3093-F3093</f>
        <v>123983583.59999999</v>
      </c>
    </row>
    <row r="3094" spans="1:7">
      <c r="A3094" s="91">
        <v>41730</v>
      </c>
      <c r="B3094" s="97" t="s">
        <v>229</v>
      </c>
      <c r="C3094" s="93" t="s">
        <v>597</v>
      </c>
      <c r="D3094" s="93" t="s">
        <v>597</v>
      </c>
      <c r="E3094" s="94"/>
      <c r="F3094" s="95">
        <v>18953</v>
      </c>
      <c r="G3094" s="96">
        <f t="shared" ref="G3094:G3134" si="53">G3093+E3094-F3094</f>
        <v>123964630.59999999</v>
      </c>
    </row>
    <row r="3095" spans="1:7">
      <c r="A3095" s="91">
        <v>41730</v>
      </c>
      <c r="B3095" s="92" t="s">
        <v>1090</v>
      </c>
      <c r="C3095" s="98">
        <v>1897</v>
      </c>
      <c r="D3095" s="98" t="s">
        <v>1112</v>
      </c>
      <c r="E3095" s="94"/>
      <c r="F3095" s="99">
        <v>4738150</v>
      </c>
      <c r="G3095" s="96">
        <f t="shared" si="53"/>
        <v>119226480.59999999</v>
      </c>
    </row>
    <row r="3096" spans="1:7">
      <c r="A3096" s="91">
        <v>41730</v>
      </c>
      <c r="B3096" s="97" t="s">
        <v>229</v>
      </c>
      <c r="C3096" s="93" t="s">
        <v>597</v>
      </c>
      <c r="D3096" s="93" t="s">
        <v>597</v>
      </c>
      <c r="E3096" s="94"/>
      <c r="F3096" s="95">
        <v>18953</v>
      </c>
      <c r="G3096" s="96">
        <f t="shared" si="53"/>
        <v>119207527.59999999</v>
      </c>
    </row>
    <row r="3097" spans="1:7">
      <c r="A3097" s="91">
        <v>41730</v>
      </c>
      <c r="B3097" s="92" t="s">
        <v>479</v>
      </c>
      <c r="C3097" s="93">
        <v>1898</v>
      </c>
      <c r="D3097" s="93" t="s">
        <v>1111</v>
      </c>
      <c r="E3097" s="94"/>
      <c r="F3097" s="99">
        <v>4738150</v>
      </c>
      <c r="G3097" s="96">
        <f t="shared" si="53"/>
        <v>114469377.59999999</v>
      </c>
    </row>
    <row r="3098" spans="1:7">
      <c r="A3098" s="91">
        <v>41730</v>
      </c>
      <c r="B3098" s="97" t="s">
        <v>229</v>
      </c>
      <c r="C3098" s="93" t="s">
        <v>597</v>
      </c>
      <c r="D3098" s="93" t="s">
        <v>597</v>
      </c>
      <c r="E3098" s="94"/>
      <c r="F3098" s="95">
        <v>18953</v>
      </c>
      <c r="G3098" s="96">
        <f t="shared" si="53"/>
        <v>114450424.59999999</v>
      </c>
    </row>
    <row r="3099" spans="1:7">
      <c r="A3099" s="91">
        <v>41730</v>
      </c>
      <c r="B3099" s="92" t="s">
        <v>341</v>
      </c>
      <c r="C3099" s="98">
        <v>1899</v>
      </c>
      <c r="D3099" s="98"/>
      <c r="E3099" s="94"/>
      <c r="F3099" s="99">
        <v>600000</v>
      </c>
      <c r="G3099" s="96">
        <f t="shared" si="53"/>
        <v>113850424.59999999</v>
      </c>
    </row>
    <row r="3100" spans="1:7">
      <c r="A3100" s="91">
        <v>41730</v>
      </c>
      <c r="B3100" s="97" t="s">
        <v>229</v>
      </c>
      <c r="C3100" s="93" t="s">
        <v>597</v>
      </c>
      <c r="D3100" s="93" t="s">
        <v>597</v>
      </c>
      <c r="E3100" s="94"/>
      <c r="F3100" s="99">
        <v>13021</v>
      </c>
      <c r="G3100" s="96">
        <f t="shared" si="53"/>
        <v>113837403.59999999</v>
      </c>
    </row>
    <row r="3101" spans="1:7">
      <c r="A3101" s="91">
        <v>41731</v>
      </c>
      <c r="B3101" s="92" t="s">
        <v>230</v>
      </c>
      <c r="C3101" s="93">
        <v>1900</v>
      </c>
      <c r="D3101" s="93" t="s">
        <v>1110</v>
      </c>
      <c r="E3101" s="94"/>
      <c r="F3101" s="99">
        <v>3255337</v>
      </c>
      <c r="G3101" s="96">
        <f t="shared" si="53"/>
        <v>110582066.59999999</v>
      </c>
    </row>
    <row r="3102" spans="1:7">
      <c r="A3102" s="91">
        <v>41731</v>
      </c>
      <c r="B3102" s="97" t="s">
        <v>229</v>
      </c>
      <c r="C3102" s="93" t="s">
        <v>597</v>
      </c>
      <c r="D3102" s="93" t="s">
        <v>597</v>
      </c>
      <c r="E3102" s="94"/>
      <c r="F3102" s="99">
        <v>2400</v>
      </c>
      <c r="G3102" s="96">
        <f t="shared" si="53"/>
        <v>110579666.59999999</v>
      </c>
    </row>
    <row r="3103" spans="1:7">
      <c r="A3103" s="91">
        <v>41733</v>
      </c>
      <c r="B3103" s="92" t="s">
        <v>215</v>
      </c>
      <c r="C3103" s="98">
        <v>1901</v>
      </c>
      <c r="D3103" s="98" t="s">
        <v>1114</v>
      </c>
      <c r="E3103" s="94"/>
      <c r="F3103" s="99">
        <v>737000</v>
      </c>
      <c r="G3103" s="96">
        <f t="shared" si="53"/>
        <v>109842666.59999999</v>
      </c>
    </row>
    <row r="3104" spans="1:7">
      <c r="A3104" s="91">
        <v>41733</v>
      </c>
      <c r="B3104" s="97" t="s">
        <v>229</v>
      </c>
      <c r="C3104" s="93" t="s">
        <v>597</v>
      </c>
      <c r="D3104" s="93" t="s">
        <v>597</v>
      </c>
      <c r="E3104" s="94"/>
      <c r="F3104" s="99">
        <v>2948</v>
      </c>
      <c r="G3104" s="96">
        <f t="shared" si="53"/>
        <v>109839718.59999999</v>
      </c>
    </row>
    <row r="3105" spans="1:7">
      <c r="A3105" s="91">
        <v>41736</v>
      </c>
      <c r="B3105" s="92" t="s">
        <v>947</v>
      </c>
      <c r="C3105" s="93">
        <v>1902</v>
      </c>
      <c r="D3105" s="93" t="s">
        <v>1109</v>
      </c>
      <c r="E3105" s="94"/>
      <c r="F3105" s="99">
        <v>7237500</v>
      </c>
      <c r="G3105" s="96">
        <f t="shared" si="53"/>
        <v>102602218.59999999</v>
      </c>
    </row>
    <row r="3106" spans="1:7">
      <c r="A3106" s="91">
        <v>41736</v>
      </c>
      <c r="B3106" s="97" t="s">
        <v>229</v>
      </c>
      <c r="C3106" s="93" t="s">
        <v>597</v>
      </c>
      <c r="D3106" s="93" t="s">
        <v>597</v>
      </c>
      <c r="E3106" s="94"/>
      <c r="F3106" s="99">
        <v>28950</v>
      </c>
      <c r="G3106" s="96">
        <f t="shared" si="53"/>
        <v>102573268.59999999</v>
      </c>
    </row>
    <row r="3107" spans="1:7">
      <c r="A3107" s="91">
        <v>41737</v>
      </c>
      <c r="B3107" s="92" t="s">
        <v>1091</v>
      </c>
      <c r="C3107" s="98">
        <v>1903</v>
      </c>
      <c r="D3107" s="98" t="s">
        <v>1108</v>
      </c>
      <c r="E3107" s="94"/>
      <c r="F3107" s="99">
        <v>150000</v>
      </c>
      <c r="G3107" s="96">
        <f t="shared" si="53"/>
        <v>102423268.59999999</v>
      </c>
    </row>
    <row r="3108" spans="1:7">
      <c r="A3108" s="91">
        <v>41737</v>
      </c>
      <c r="B3108" s="97" t="s">
        <v>229</v>
      </c>
      <c r="C3108" s="93" t="s">
        <v>597</v>
      </c>
      <c r="D3108" s="93" t="s">
        <v>597</v>
      </c>
      <c r="E3108" s="94"/>
      <c r="F3108" s="99">
        <v>600</v>
      </c>
      <c r="G3108" s="96">
        <f t="shared" si="53"/>
        <v>102422668.59999999</v>
      </c>
    </row>
    <row r="3109" spans="1:7">
      <c r="A3109" s="91">
        <v>41737</v>
      </c>
      <c r="B3109" s="92" t="s">
        <v>1092</v>
      </c>
      <c r="C3109" s="93">
        <v>1904</v>
      </c>
      <c r="D3109" s="93" t="s">
        <v>1107</v>
      </c>
      <c r="E3109" s="94"/>
      <c r="F3109" s="99">
        <v>3028000</v>
      </c>
      <c r="G3109" s="96">
        <f t="shared" si="53"/>
        <v>99394668.599999994</v>
      </c>
    </row>
    <row r="3110" spans="1:7">
      <c r="A3110" s="91">
        <v>41737</v>
      </c>
      <c r="B3110" s="97" t="s">
        <v>229</v>
      </c>
      <c r="C3110" s="93" t="s">
        <v>597</v>
      </c>
      <c r="D3110" s="93" t="s">
        <v>597</v>
      </c>
      <c r="E3110" s="94"/>
      <c r="F3110" s="99">
        <v>12112</v>
      </c>
      <c r="G3110" s="96">
        <f t="shared" si="53"/>
        <v>99382556.599999994</v>
      </c>
    </row>
    <row r="3111" spans="1:7">
      <c r="A3111" s="91">
        <v>41740</v>
      </c>
      <c r="B3111" s="92" t="s">
        <v>1093</v>
      </c>
      <c r="C3111" s="98">
        <v>1905</v>
      </c>
      <c r="D3111" s="98" t="s">
        <v>1106</v>
      </c>
      <c r="E3111" s="94"/>
      <c r="F3111" s="99">
        <v>2528300</v>
      </c>
      <c r="G3111" s="96">
        <f t="shared" si="53"/>
        <v>96854256.599999994</v>
      </c>
    </row>
    <row r="3112" spans="1:7">
      <c r="A3112" s="91">
        <v>41740</v>
      </c>
      <c r="B3112" s="97" t="s">
        <v>229</v>
      </c>
      <c r="C3112" s="93" t="s">
        <v>597</v>
      </c>
      <c r="D3112" s="93" t="s">
        <v>597</v>
      </c>
      <c r="E3112" s="94"/>
      <c r="F3112" s="99">
        <v>10113</v>
      </c>
      <c r="G3112" s="96">
        <f t="shared" si="53"/>
        <v>96844143.599999994</v>
      </c>
    </row>
    <row r="3113" spans="1:7">
      <c r="A3113" s="91">
        <v>41740</v>
      </c>
      <c r="B3113" s="92" t="s">
        <v>285</v>
      </c>
      <c r="C3113" s="93">
        <v>1906</v>
      </c>
      <c r="D3113" s="93" t="s">
        <v>1105</v>
      </c>
      <c r="E3113" s="94"/>
      <c r="F3113" s="99">
        <v>1331700</v>
      </c>
      <c r="G3113" s="96">
        <f t="shared" si="53"/>
        <v>95512443.599999994</v>
      </c>
    </row>
    <row r="3114" spans="1:7">
      <c r="A3114" s="91">
        <v>41740</v>
      </c>
      <c r="B3114" s="97" t="s">
        <v>229</v>
      </c>
      <c r="C3114" s="93" t="s">
        <v>597</v>
      </c>
      <c r="D3114" s="93" t="s">
        <v>597</v>
      </c>
      <c r="E3114" s="94"/>
      <c r="F3114" s="99">
        <v>5327</v>
      </c>
      <c r="G3114" s="96">
        <f t="shared" si="53"/>
        <v>95507116.599999994</v>
      </c>
    </row>
    <row r="3115" spans="1:7">
      <c r="A3115" s="91">
        <v>41745</v>
      </c>
      <c r="B3115" s="92" t="s">
        <v>1094</v>
      </c>
      <c r="C3115" s="98">
        <v>1907</v>
      </c>
      <c r="D3115" s="98" t="s">
        <v>1104</v>
      </c>
      <c r="E3115" s="94"/>
      <c r="F3115" s="99">
        <v>600000</v>
      </c>
      <c r="G3115" s="96">
        <f t="shared" si="53"/>
        <v>94907116.599999994</v>
      </c>
    </row>
    <row r="3116" spans="1:7">
      <c r="A3116" s="91">
        <v>41745</v>
      </c>
      <c r="B3116" s="97" t="s">
        <v>229</v>
      </c>
      <c r="C3116" s="93" t="s">
        <v>597</v>
      </c>
      <c r="D3116" s="93" t="s">
        <v>597</v>
      </c>
      <c r="E3116" s="94"/>
      <c r="F3116" s="99">
        <v>10190</v>
      </c>
      <c r="G3116" s="96">
        <f t="shared" si="53"/>
        <v>94896926.599999994</v>
      </c>
    </row>
    <row r="3117" spans="1:7">
      <c r="A3117" s="91">
        <v>41745</v>
      </c>
      <c r="B3117" s="92" t="s">
        <v>193</v>
      </c>
      <c r="C3117" s="93">
        <v>1908</v>
      </c>
      <c r="D3117" s="93" t="s">
        <v>1103</v>
      </c>
      <c r="E3117" s="94"/>
      <c r="F3117" s="99">
        <v>8574894</v>
      </c>
      <c r="G3117" s="96">
        <f t="shared" si="53"/>
        <v>86322032.599999994</v>
      </c>
    </row>
    <row r="3118" spans="1:7">
      <c r="A3118" s="91">
        <v>41745</v>
      </c>
      <c r="B3118" s="97" t="s">
        <v>229</v>
      </c>
      <c r="C3118" s="93" t="s">
        <v>597</v>
      </c>
      <c r="D3118" s="93" t="s">
        <v>597</v>
      </c>
      <c r="E3118" s="94"/>
      <c r="F3118" s="99">
        <v>34300</v>
      </c>
      <c r="G3118" s="96">
        <f t="shared" si="53"/>
        <v>86287732.599999994</v>
      </c>
    </row>
    <row r="3119" spans="1:7">
      <c r="A3119" s="91">
        <v>41745</v>
      </c>
      <c r="B3119" s="92" t="s">
        <v>225</v>
      </c>
      <c r="C3119" s="93">
        <v>1909</v>
      </c>
      <c r="D3119" s="93" t="s">
        <v>1116</v>
      </c>
      <c r="E3119" s="94"/>
      <c r="F3119" s="99">
        <v>2547486</v>
      </c>
      <c r="G3119" s="96">
        <f t="shared" si="53"/>
        <v>83740246.599999994</v>
      </c>
    </row>
    <row r="3120" spans="1:7">
      <c r="A3120" s="91">
        <v>41745</v>
      </c>
      <c r="B3120" s="97" t="s">
        <v>229</v>
      </c>
      <c r="C3120" s="93" t="s">
        <v>597</v>
      </c>
      <c r="D3120" s="93" t="s">
        <v>597</v>
      </c>
      <c r="E3120" s="94"/>
      <c r="F3120" s="99">
        <v>6400</v>
      </c>
      <c r="G3120" s="96">
        <f t="shared" si="53"/>
        <v>83733846.599999994</v>
      </c>
    </row>
    <row r="3121" spans="1:9">
      <c r="A3121" s="91">
        <v>41745</v>
      </c>
      <c r="B3121" s="92" t="s">
        <v>226</v>
      </c>
      <c r="C3121" s="98">
        <v>1910</v>
      </c>
      <c r="D3121" s="98" t="s">
        <v>1102</v>
      </c>
      <c r="E3121" s="94"/>
      <c r="F3121" s="99">
        <v>1600000</v>
      </c>
      <c r="G3121" s="96">
        <f t="shared" si="53"/>
        <v>82133846.599999994</v>
      </c>
    </row>
    <row r="3122" spans="1:9">
      <c r="A3122" s="91">
        <v>41745</v>
      </c>
      <c r="B3122" s="97" t="s">
        <v>229</v>
      </c>
      <c r="C3122" s="93" t="s">
        <v>597</v>
      </c>
      <c r="D3122" s="93" t="s">
        <v>597</v>
      </c>
      <c r="E3122" s="94"/>
      <c r="F3122" s="99">
        <v>2400</v>
      </c>
      <c r="G3122" s="96">
        <f t="shared" si="53"/>
        <v>82131446.599999994</v>
      </c>
    </row>
    <row r="3123" spans="1:9">
      <c r="A3123" s="91">
        <v>41750</v>
      </c>
      <c r="B3123" s="92" t="s">
        <v>191</v>
      </c>
      <c r="C3123" s="93">
        <v>1911</v>
      </c>
      <c r="D3123" s="93" t="s">
        <v>1101</v>
      </c>
      <c r="E3123" s="94"/>
      <c r="F3123" s="99">
        <v>5569980</v>
      </c>
      <c r="G3123" s="96">
        <f t="shared" si="53"/>
        <v>76561466.599999994</v>
      </c>
    </row>
    <row r="3124" spans="1:9">
      <c r="A3124" s="91">
        <v>41750</v>
      </c>
      <c r="B3124" s="97" t="s">
        <v>229</v>
      </c>
      <c r="C3124" s="93" t="s">
        <v>597</v>
      </c>
      <c r="D3124" s="93" t="s">
        <v>597</v>
      </c>
      <c r="E3124" s="94"/>
      <c r="F3124" s="99">
        <v>22280</v>
      </c>
      <c r="G3124" s="96">
        <f t="shared" si="53"/>
        <v>76539186.599999994</v>
      </c>
    </row>
    <row r="3125" spans="1:9">
      <c r="A3125" s="91">
        <v>41752</v>
      </c>
      <c r="B3125" s="92" t="s">
        <v>220</v>
      </c>
      <c r="C3125" s="98">
        <v>1912</v>
      </c>
      <c r="D3125" s="93" t="s">
        <v>1100</v>
      </c>
      <c r="E3125" s="94"/>
      <c r="F3125" s="99">
        <v>1450000</v>
      </c>
      <c r="G3125" s="96">
        <f t="shared" si="53"/>
        <v>75089186.599999994</v>
      </c>
    </row>
    <row r="3126" spans="1:9">
      <c r="A3126" s="91">
        <v>41752</v>
      </c>
      <c r="B3126" s="97" t="s">
        <v>229</v>
      </c>
      <c r="C3126" s="93" t="s">
        <v>597</v>
      </c>
      <c r="D3126" s="93" t="s">
        <v>597</v>
      </c>
      <c r="E3126" s="94"/>
      <c r="F3126" s="99">
        <v>5800</v>
      </c>
      <c r="G3126" s="96">
        <f t="shared" si="53"/>
        <v>75083386.599999994</v>
      </c>
    </row>
    <row r="3127" spans="1:9">
      <c r="A3127" s="91">
        <v>41753</v>
      </c>
      <c r="B3127" s="92" t="s">
        <v>185</v>
      </c>
      <c r="C3127" s="93">
        <v>1913</v>
      </c>
      <c r="D3127" s="93" t="s">
        <v>1099</v>
      </c>
      <c r="E3127" s="94"/>
      <c r="F3127" s="99">
        <v>1709000</v>
      </c>
      <c r="G3127" s="96">
        <f t="shared" si="53"/>
        <v>73374386.599999994</v>
      </c>
    </row>
    <row r="3128" spans="1:9">
      <c r="A3128" s="91">
        <v>41753</v>
      </c>
      <c r="B3128" s="97" t="s">
        <v>229</v>
      </c>
      <c r="C3128" s="93" t="s">
        <v>597</v>
      </c>
      <c r="D3128" s="93" t="s">
        <v>597</v>
      </c>
      <c r="E3128" s="94"/>
      <c r="F3128" s="99">
        <v>6836</v>
      </c>
      <c r="G3128" s="96">
        <f t="shared" si="53"/>
        <v>73367550.599999994</v>
      </c>
    </row>
    <row r="3129" spans="1:9">
      <c r="A3129" s="16">
        <v>41754</v>
      </c>
      <c r="B3129" s="88" t="s">
        <v>502</v>
      </c>
      <c r="C3129" s="21">
        <v>1914</v>
      </c>
      <c r="D3129" s="21" t="s">
        <v>1098</v>
      </c>
      <c r="E3129" s="83"/>
      <c r="F3129" s="86">
        <v>150000</v>
      </c>
      <c r="G3129" s="11">
        <f t="shared" si="53"/>
        <v>73217550.599999994</v>
      </c>
    </row>
    <row r="3130" spans="1:9">
      <c r="A3130" s="91">
        <v>41754</v>
      </c>
      <c r="B3130" s="97" t="s">
        <v>229</v>
      </c>
      <c r="C3130" s="93" t="s">
        <v>597</v>
      </c>
      <c r="D3130" s="93" t="s">
        <v>597</v>
      </c>
      <c r="E3130" s="94"/>
      <c r="F3130" s="99">
        <v>6000</v>
      </c>
      <c r="G3130" s="96">
        <f t="shared" si="53"/>
        <v>73211550.599999994</v>
      </c>
    </row>
    <row r="3131" spans="1:9">
      <c r="A3131" s="16">
        <v>41754</v>
      </c>
      <c r="B3131" s="88" t="s">
        <v>1082</v>
      </c>
      <c r="C3131" s="23">
        <v>1915</v>
      </c>
      <c r="D3131" s="23" t="s">
        <v>1097</v>
      </c>
      <c r="E3131" s="83"/>
      <c r="F3131" s="86">
        <v>4304497</v>
      </c>
      <c r="G3131" s="11">
        <f t="shared" si="53"/>
        <v>68907053.599999994</v>
      </c>
    </row>
    <row r="3132" spans="1:9">
      <c r="A3132" s="91">
        <v>41754</v>
      </c>
      <c r="B3132" s="97" t="s">
        <v>229</v>
      </c>
      <c r="C3132" s="93" t="s">
        <v>597</v>
      </c>
      <c r="D3132" s="93" t="s">
        <v>597</v>
      </c>
      <c r="E3132" s="94"/>
      <c r="F3132" s="99">
        <v>11446</v>
      </c>
      <c r="G3132" s="96">
        <f t="shared" si="53"/>
        <v>68895607.599999994</v>
      </c>
    </row>
    <row r="3133" spans="1:9">
      <c r="A3133" s="91">
        <v>41754</v>
      </c>
      <c r="B3133" s="92" t="s">
        <v>218</v>
      </c>
      <c r="C3133" s="98">
        <v>1916</v>
      </c>
      <c r="D3133" s="98" t="s">
        <v>1115</v>
      </c>
      <c r="E3133" s="94"/>
      <c r="F3133" s="99">
        <v>2861418</v>
      </c>
      <c r="G3133" s="96">
        <f t="shared" si="53"/>
        <v>66034189.599999994</v>
      </c>
    </row>
    <row r="3134" spans="1:9">
      <c r="A3134" s="91">
        <v>41754</v>
      </c>
      <c r="B3134" s="92" t="s">
        <v>1095</v>
      </c>
      <c r="C3134" s="93">
        <v>1917</v>
      </c>
      <c r="D3134" s="93" t="s">
        <v>1096</v>
      </c>
      <c r="E3134" s="94"/>
      <c r="F3134" s="99">
        <v>1500000</v>
      </c>
      <c r="G3134" s="96">
        <f t="shared" si="53"/>
        <v>64534189.599999994</v>
      </c>
      <c r="I3134" s="85">
        <f>F3129+F3131</f>
        <v>4454497</v>
      </c>
    </row>
    <row r="3135" spans="1:9">
      <c r="A3135" s="17"/>
      <c r="B3135" s="12" t="s">
        <v>182</v>
      </c>
      <c r="C3135" s="23"/>
      <c r="D3135" s="23"/>
      <c r="E3135" s="9">
        <f>SUM(E3133:E3134)</f>
        <v>0</v>
      </c>
      <c r="F3135" s="9">
        <f>SUM(F3093:F3134)</f>
        <v>64187544</v>
      </c>
      <c r="G3135" s="9">
        <f>G3092+E3135-F3135</f>
        <v>64534189.599999994</v>
      </c>
      <c r="H3135" s="29">
        <v>68988686.599999994</v>
      </c>
      <c r="I3135" s="13">
        <f>H3135-G3135</f>
        <v>4454497</v>
      </c>
    </row>
    <row r="3136" spans="1:9">
      <c r="A3136" s="79"/>
      <c r="B3136" s="31"/>
      <c r="C3136" s="38"/>
      <c r="D3136" s="38"/>
      <c r="E3136" s="39"/>
      <c r="F3136" s="39"/>
      <c r="G3136" s="32"/>
    </row>
    <row r="3137" spans="1:8">
      <c r="A3137" s="79"/>
      <c r="B3137" s="31"/>
      <c r="C3137" s="38"/>
      <c r="D3137" s="38"/>
      <c r="E3137" s="39"/>
      <c r="F3137" s="39"/>
      <c r="G3137" s="32"/>
      <c r="H3137" s="85">
        <f>F3094+F3096+F3098+F3100+F3102+F3104+F3106+F3108+F3110+F3112+F3114+F3116+F3118+F3120+F3122+F3124+F3126+F3128+F3130+F3132</f>
        <v>237982</v>
      </c>
    </row>
    <row r="3138" spans="1:8">
      <c r="A3138" s="79"/>
      <c r="B3138" s="31"/>
      <c r="C3138" s="38"/>
      <c r="D3138" s="38"/>
      <c r="E3138" s="39"/>
      <c r="F3138" s="39"/>
      <c r="G3138" s="32"/>
    </row>
    <row r="3139" spans="1:8">
      <c r="A3139" s="79"/>
      <c r="B3139" s="31"/>
      <c r="C3139" s="38"/>
      <c r="D3139" s="38"/>
      <c r="E3139" s="39"/>
      <c r="F3139" s="39"/>
      <c r="G3139" s="32"/>
    </row>
    <row r="3140" spans="1:8">
      <c r="A3140" s="79"/>
      <c r="B3140" s="31"/>
      <c r="C3140" s="38"/>
      <c r="D3140" s="38"/>
      <c r="E3140" s="39"/>
      <c r="F3140" s="39"/>
      <c r="G3140" s="32"/>
    </row>
    <row r="3141" spans="1:8">
      <c r="A3141" s="79"/>
      <c r="B3141" s="31"/>
      <c r="C3141" s="38"/>
      <c r="D3141" s="38"/>
      <c r="E3141" s="39"/>
      <c r="F3141" s="39"/>
      <c r="G3141" s="32"/>
    </row>
    <row r="3142" spans="1:8">
      <c r="G3142" s="29"/>
    </row>
    <row r="3143" spans="1:8">
      <c r="B3143" s="1" t="s">
        <v>28</v>
      </c>
      <c r="C3143" s="1"/>
      <c r="D3143" s="1"/>
      <c r="E3143" s="1" t="s">
        <v>29</v>
      </c>
      <c r="G3143" s="13"/>
    </row>
    <row r="3144" spans="1:8">
      <c r="B3144" s="1" t="s">
        <v>1045</v>
      </c>
      <c r="C3144" s="1"/>
      <c r="D3144" s="1"/>
      <c r="E3144" s="1" t="s">
        <v>1043</v>
      </c>
    </row>
    <row r="3145" spans="1:8">
      <c r="B3145" s="1" t="s">
        <v>30</v>
      </c>
      <c r="E3145" s="1" t="s">
        <v>1044</v>
      </c>
    </row>
    <row r="3178" spans="1:7" ht="18.75">
      <c r="A3178" s="126" t="s">
        <v>0</v>
      </c>
      <c r="B3178" s="126"/>
      <c r="C3178" s="126"/>
      <c r="D3178" s="126"/>
      <c r="E3178" s="126"/>
      <c r="F3178" s="126"/>
      <c r="G3178" s="126"/>
    </row>
    <row r="3179" spans="1:7" ht="15.75">
      <c r="A3179" s="127" t="s">
        <v>1</v>
      </c>
      <c r="B3179" s="127"/>
      <c r="C3179" s="127"/>
      <c r="D3179" s="127"/>
      <c r="E3179" s="127"/>
      <c r="F3179" s="127"/>
      <c r="G3179" s="127"/>
    </row>
    <row r="3180" spans="1:7" ht="15.75">
      <c r="A3180" s="127" t="s">
        <v>2</v>
      </c>
      <c r="B3180" s="127"/>
      <c r="C3180" s="127"/>
      <c r="D3180" s="127"/>
      <c r="E3180" s="127"/>
      <c r="F3180" s="127"/>
      <c r="G3180" s="127"/>
    </row>
    <row r="3181" spans="1:7" ht="15.75">
      <c r="A3181" s="127" t="s">
        <v>831</v>
      </c>
      <c r="B3181" s="127"/>
      <c r="C3181" s="127"/>
      <c r="D3181" s="127"/>
      <c r="E3181" s="127"/>
      <c r="F3181" s="127"/>
      <c r="G3181" s="127"/>
    </row>
    <row r="3182" spans="1:7" ht="15.75">
      <c r="A3182" s="128">
        <v>41760</v>
      </c>
      <c r="B3182" s="127"/>
      <c r="C3182" s="127"/>
      <c r="D3182" s="127"/>
      <c r="E3182" s="127"/>
      <c r="F3182" s="127"/>
      <c r="G3182" s="127"/>
    </row>
    <row r="3183" spans="1:7" ht="15.75">
      <c r="A3183" s="128" t="s">
        <v>330</v>
      </c>
      <c r="B3183" s="127"/>
      <c r="C3183" s="127"/>
      <c r="D3183" s="127"/>
      <c r="E3183" s="127"/>
      <c r="F3183" s="127"/>
      <c r="G3183" s="127"/>
    </row>
    <row r="3184" spans="1:7" ht="15.75">
      <c r="A3184" s="4" t="s">
        <v>4</v>
      </c>
      <c r="B3184" s="5" t="s">
        <v>5</v>
      </c>
      <c r="C3184" s="5" t="s">
        <v>183</v>
      </c>
      <c r="D3184" s="5" t="s">
        <v>184</v>
      </c>
      <c r="E3184" s="5" t="s">
        <v>6</v>
      </c>
      <c r="F3184" s="5" t="s">
        <v>7</v>
      </c>
      <c r="G3184" s="5" t="s">
        <v>8</v>
      </c>
    </row>
    <row r="3185" spans="1:7">
      <c r="A3185" s="33"/>
      <c r="B3185" s="34" t="s">
        <v>181</v>
      </c>
      <c r="C3185" s="28"/>
      <c r="D3185" s="28"/>
      <c r="E3185" s="11">
        <v>0</v>
      </c>
      <c r="F3185" s="11">
        <v>0</v>
      </c>
      <c r="G3185" s="37">
        <f>G3135</f>
        <v>64534189.599999994</v>
      </c>
    </row>
    <row r="3186" spans="1:7">
      <c r="A3186" s="16">
        <v>41761</v>
      </c>
      <c r="B3186" s="88" t="s">
        <v>1117</v>
      </c>
      <c r="C3186" s="21">
        <v>1918</v>
      </c>
      <c r="D3186" s="21" t="s">
        <v>1119</v>
      </c>
      <c r="E3186" s="94"/>
      <c r="F3186" s="95">
        <v>6001752</v>
      </c>
      <c r="G3186" s="96">
        <f>G3185+E3186-F3186</f>
        <v>58532437.599999994</v>
      </c>
    </row>
    <row r="3187" spans="1:7">
      <c r="A3187" s="16">
        <v>41761</v>
      </c>
      <c r="B3187" s="97" t="s">
        <v>229</v>
      </c>
      <c r="C3187" s="93" t="s">
        <v>597</v>
      </c>
      <c r="D3187" s="93" t="s">
        <v>597</v>
      </c>
      <c r="E3187" s="94"/>
      <c r="F3187" s="95">
        <v>24007</v>
      </c>
      <c r="G3187" s="96">
        <f t="shared" ref="G3187:G3225" si="54">G3186+E3187-F3187</f>
        <v>58508430.599999994</v>
      </c>
    </row>
    <row r="3188" spans="1:7">
      <c r="A3188" s="16">
        <v>41767</v>
      </c>
      <c r="B3188" s="88" t="s">
        <v>628</v>
      </c>
      <c r="C3188" s="21">
        <v>1919</v>
      </c>
      <c r="D3188" s="21" t="s">
        <v>1120</v>
      </c>
      <c r="E3188" s="94"/>
      <c r="F3188" s="95">
        <v>416000</v>
      </c>
      <c r="G3188" s="96">
        <f t="shared" si="54"/>
        <v>58092430.599999994</v>
      </c>
    </row>
    <row r="3189" spans="1:7">
      <c r="A3189" s="16">
        <v>41767</v>
      </c>
      <c r="B3189" s="97" t="s">
        <v>229</v>
      </c>
      <c r="C3189" s="93" t="s">
        <v>597</v>
      </c>
      <c r="D3189" s="93" t="s">
        <v>597</v>
      </c>
      <c r="E3189" s="94"/>
      <c r="F3189" s="95">
        <f>1664-18</f>
        <v>1646</v>
      </c>
      <c r="G3189" s="96">
        <f t="shared" si="54"/>
        <v>58090784.599999994</v>
      </c>
    </row>
    <row r="3190" spans="1:7">
      <c r="A3190" s="16">
        <v>41772</v>
      </c>
      <c r="B3190" s="88" t="s">
        <v>505</v>
      </c>
      <c r="C3190" s="21">
        <v>1920</v>
      </c>
      <c r="D3190" s="21" t="s">
        <v>1121</v>
      </c>
      <c r="E3190" s="94"/>
      <c r="F3190" s="99">
        <v>3807504</v>
      </c>
      <c r="G3190" s="96">
        <f t="shared" si="54"/>
        <v>54283280.599999994</v>
      </c>
    </row>
    <row r="3191" spans="1:7">
      <c r="A3191" s="16">
        <v>41772</v>
      </c>
      <c r="B3191" s="97" t="s">
        <v>229</v>
      </c>
      <c r="C3191" s="93" t="s">
        <v>597</v>
      </c>
      <c r="D3191" s="93" t="s">
        <v>597</v>
      </c>
      <c r="E3191" s="94"/>
      <c r="F3191" s="99">
        <v>17218</v>
      </c>
      <c r="G3191" s="96">
        <f t="shared" si="54"/>
        <v>54266062.599999994</v>
      </c>
    </row>
    <row r="3192" spans="1:7">
      <c r="A3192" s="16">
        <v>41772</v>
      </c>
      <c r="B3192" s="88" t="s">
        <v>193</v>
      </c>
      <c r="C3192" s="21">
        <v>1921</v>
      </c>
      <c r="D3192" s="21" t="s">
        <v>1122</v>
      </c>
      <c r="E3192" s="94"/>
      <c r="F3192" s="95">
        <v>1650555</v>
      </c>
      <c r="G3192" s="96">
        <f t="shared" si="54"/>
        <v>52615507.599999994</v>
      </c>
    </row>
    <row r="3193" spans="1:7">
      <c r="A3193" s="16">
        <v>41772</v>
      </c>
      <c r="B3193" s="97" t="s">
        <v>229</v>
      </c>
      <c r="C3193" s="93" t="s">
        <v>597</v>
      </c>
      <c r="D3193" s="93" t="s">
        <v>597</v>
      </c>
      <c r="E3193" s="94"/>
      <c r="F3193" s="95">
        <v>600</v>
      </c>
      <c r="G3193" s="96">
        <f t="shared" si="54"/>
        <v>52614907.599999994</v>
      </c>
    </row>
    <row r="3194" spans="1:7">
      <c r="A3194" s="16">
        <v>41772</v>
      </c>
      <c r="B3194" s="88" t="s">
        <v>226</v>
      </c>
      <c r="C3194" s="21">
        <v>1922</v>
      </c>
      <c r="D3194" s="21" t="s">
        <v>1123</v>
      </c>
      <c r="E3194" s="94"/>
      <c r="F3194" s="99">
        <v>800000</v>
      </c>
      <c r="G3194" s="96">
        <f t="shared" si="54"/>
        <v>51814907.599999994</v>
      </c>
    </row>
    <row r="3195" spans="1:7">
      <c r="A3195" s="16">
        <v>41772</v>
      </c>
      <c r="B3195" s="97" t="s">
        <v>229</v>
      </c>
      <c r="C3195" s="93" t="s">
        <v>597</v>
      </c>
      <c r="D3195" s="93" t="s">
        <v>597</v>
      </c>
      <c r="E3195" s="94"/>
      <c r="F3195" s="99">
        <v>6602</v>
      </c>
      <c r="G3195" s="96">
        <f t="shared" si="54"/>
        <v>51808305.599999994</v>
      </c>
    </row>
    <row r="3196" spans="1:7">
      <c r="A3196" s="16">
        <v>41773</v>
      </c>
      <c r="B3196" s="88" t="s">
        <v>1118</v>
      </c>
      <c r="C3196" s="21">
        <v>1923</v>
      </c>
      <c r="D3196" s="21" t="s">
        <v>1124</v>
      </c>
      <c r="E3196" s="94"/>
      <c r="F3196" s="95">
        <v>3000000</v>
      </c>
      <c r="G3196" s="96">
        <f t="shared" si="54"/>
        <v>48808305.599999994</v>
      </c>
    </row>
    <row r="3197" spans="1:7">
      <c r="A3197" s="16">
        <v>41773</v>
      </c>
      <c r="B3197" s="97" t="s">
        <v>229</v>
      </c>
      <c r="C3197" s="93" t="s">
        <v>597</v>
      </c>
      <c r="D3197" s="93" t="s">
        <v>597</v>
      </c>
      <c r="E3197" s="94"/>
      <c r="F3197" s="95">
        <v>3200</v>
      </c>
      <c r="G3197" s="96">
        <f t="shared" si="54"/>
        <v>48805105.599999994</v>
      </c>
    </row>
    <row r="3198" spans="1:7">
      <c r="A3198" s="16">
        <v>41773</v>
      </c>
      <c r="B3198" s="88" t="s">
        <v>974</v>
      </c>
      <c r="C3198" s="21">
        <v>1924</v>
      </c>
      <c r="D3198" s="21" t="s">
        <v>1125</v>
      </c>
      <c r="E3198" s="94"/>
      <c r="F3198" s="99">
        <v>1410000</v>
      </c>
      <c r="G3198" s="96">
        <f t="shared" si="54"/>
        <v>47395105.599999994</v>
      </c>
    </row>
    <row r="3199" spans="1:7">
      <c r="A3199" s="16">
        <v>41773</v>
      </c>
      <c r="B3199" s="97" t="s">
        <v>229</v>
      </c>
      <c r="C3199" s="93" t="s">
        <v>597</v>
      </c>
      <c r="D3199" s="93" t="s">
        <v>597</v>
      </c>
      <c r="E3199" s="94"/>
      <c r="F3199" s="99">
        <v>5640</v>
      </c>
      <c r="G3199" s="96">
        <f t="shared" si="54"/>
        <v>47389465.599999994</v>
      </c>
    </row>
    <row r="3200" spans="1:7">
      <c r="A3200" s="16">
        <v>41781</v>
      </c>
      <c r="B3200" s="88" t="s">
        <v>185</v>
      </c>
      <c r="C3200" s="21">
        <v>1925</v>
      </c>
      <c r="D3200" s="21" t="s">
        <v>1126</v>
      </c>
      <c r="E3200" s="94"/>
      <c r="F3200" s="99">
        <v>1929000</v>
      </c>
      <c r="G3200" s="96">
        <f t="shared" si="54"/>
        <v>45460465.599999994</v>
      </c>
    </row>
    <row r="3201" spans="1:7">
      <c r="A3201" s="16">
        <v>41781</v>
      </c>
      <c r="B3201" s="97" t="s">
        <v>229</v>
      </c>
      <c r="C3201" s="93" t="s">
        <v>597</v>
      </c>
      <c r="D3201" s="93" t="s">
        <v>597</v>
      </c>
      <c r="E3201" s="94"/>
      <c r="F3201" s="99">
        <v>12000</v>
      </c>
      <c r="G3201" s="96">
        <f t="shared" si="54"/>
        <v>45448465.599999994</v>
      </c>
    </row>
    <row r="3202" spans="1:7">
      <c r="A3202" s="16">
        <v>41782</v>
      </c>
      <c r="B3202" s="88" t="s">
        <v>225</v>
      </c>
      <c r="C3202" s="21">
        <v>1926</v>
      </c>
      <c r="D3202" s="21" t="s">
        <v>1127</v>
      </c>
      <c r="E3202" s="94"/>
      <c r="F3202" s="99">
        <v>1306963</v>
      </c>
      <c r="G3202" s="96">
        <f t="shared" si="54"/>
        <v>44141502.599999994</v>
      </c>
    </row>
    <row r="3203" spans="1:7">
      <c r="A3203" s="16">
        <v>41782</v>
      </c>
      <c r="B3203" s="97" t="s">
        <v>229</v>
      </c>
      <c r="C3203" s="93" t="s">
        <v>597</v>
      </c>
      <c r="D3203" s="93" t="s">
        <v>597</v>
      </c>
      <c r="E3203" s="94"/>
      <c r="F3203" s="99">
        <v>15230</v>
      </c>
      <c r="G3203" s="96">
        <f t="shared" si="54"/>
        <v>44126272.599999994</v>
      </c>
    </row>
    <row r="3204" spans="1:7">
      <c r="A3204" s="16">
        <v>74657</v>
      </c>
      <c r="B3204" s="88" t="s">
        <v>1137</v>
      </c>
      <c r="C3204" s="21">
        <v>1927</v>
      </c>
      <c r="D3204" s="21" t="s">
        <v>1128</v>
      </c>
      <c r="E3204" s="94"/>
      <c r="F3204" s="99">
        <v>600000</v>
      </c>
      <c r="G3204" s="96">
        <f t="shared" si="54"/>
        <v>43526272.599999994</v>
      </c>
    </row>
    <row r="3205" spans="1:7">
      <c r="A3205" s="16">
        <v>41785</v>
      </c>
      <c r="B3205" s="88" t="s">
        <v>839</v>
      </c>
      <c r="C3205" s="21">
        <v>1928</v>
      </c>
      <c r="D3205" s="21" t="s">
        <v>1128</v>
      </c>
      <c r="E3205" s="94"/>
      <c r="F3205" s="99">
        <v>4039490</v>
      </c>
      <c r="G3205" s="96">
        <f t="shared" si="54"/>
        <v>39486782.599999994</v>
      </c>
    </row>
    <row r="3206" spans="1:7">
      <c r="A3206" s="16">
        <v>41785</v>
      </c>
      <c r="B3206" s="97" t="s">
        <v>229</v>
      </c>
      <c r="C3206" s="93" t="s">
        <v>597</v>
      </c>
      <c r="D3206" s="93" t="s">
        <v>597</v>
      </c>
      <c r="E3206" s="94"/>
      <c r="F3206" s="99">
        <v>570</v>
      </c>
      <c r="G3206" s="96">
        <f t="shared" si="54"/>
        <v>39486212.599999994</v>
      </c>
    </row>
    <row r="3207" spans="1:7">
      <c r="A3207" s="16">
        <v>41785</v>
      </c>
      <c r="B3207" s="88" t="s">
        <v>218</v>
      </c>
      <c r="C3207" s="21">
        <v>1929</v>
      </c>
      <c r="D3207" s="21" t="s">
        <v>1129</v>
      </c>
      <c r="E3207" s="94"/>
      <c r="F3207" s="99">
        <v>820250</v>
      </c>
      <c r="G3207" s="96">
        <f t="shared" si="54"/>
        <v>38665962.599999994</v>
      </c>
    </row>
    <row r="3208" spans="1:7">
      <c r="A3208" s="16">
        <v>41785</v>
      </c>
      <c r="B3208" s="97" t="s">
        <v>229</v>
      </c>
      <c r="C3208" s="93" t="s">
        <v>597</v>
      </c>
      <c r="D3208" s="93" t="s">
        <v>597</v>
      </c>
      <c r="E3208" s="94"/>
      <c r="F3208" s="99">
        <v>142400</v>
      </c>
      <c r="G3208" s="96">
        <f t="shared" si="54"/>
        <v>38523562.599999994</v>
      </c>
    </row>
    <row r="3209" spans="1:7">
      <c r="A3209" s="16">
        <v>41785</v>
      </c>
      <c r="B3209" s="88" t="s">
        <v>193</v>
      </c>
      <c r="C3209" s="21">
        <v>1930</v>
      </c>
      <c r="D3209" s="21" t="s">
        <v>1130</v>
      </c>
      <c r="E3209" s="94"/>
      <c r="F3209" s="99">
        <v>6932560</v>
      </c>
      <c r="G3209" s="96">
        <f t="shared" si="54"/>
        <v>31591002.599999994</v>
      </c>
    </row>
    <row r="3210" spans="1:7">
      <c r="A3210" s="16">
        <v>41785</v>
      </c>
      <c r="B3210" s="97" t="s">
        <v>229</v>
      </c>
      <c r="C3210" s="93" t="s">
        <v>597</v>
      </c>
      <c r="D3210" s="93" t="s">
        <v>597</v>
      </c>
      <c r="E3210" s="94"/>
      <c r="F3210" s="99">
        <v>91</v>
      </c>
      <c r="G3210" s="96">
        <f t="shared" si="54"/>
        <v>31590911.599999994</v>
      </c>
    </row>
    <row r="3211" spans="1:7">
      <c r="A3211" s="16">
        <v>41785</v>
      </c>
      <c r="B3211" s="88" t="s">
        <v>219</v>
      </c>
      <c r="C3211" s="21">
        <v>1931</v>
      </c>
      <c r="D3211" s="21" t="s">
        <v>1131</v>
      </c>
      <c r="E3211" s="94"/>
      <c r="F3211" s="99">
        <v>300000</v>
      </c>
      <c r="G3211" s="96">
        <f t="shared" si="54"/>
        <v>31290911.599999994</v>
      </c>
    </row>
    <row r="3212" spans="1:7">
      <c r="A3212" s="16">
        <v>41785</v>
      </c>
      <c r="B3212" s="97" t="s">
        <v>229</v>
      </c>
      <c r="C3212" s="93" t="s">
        <v>597</v>
      </c>
      <c r="D3212" s="93" t="s">
        <v>597</v>
      </c>
      <c r="E3212" s="94"/>
      <c r="F3212" s="99">
        <v>22784</v>
      </c>
      <c r="G3212" s="96">
        <f t="shared" si="54"/>
        <v>31268127.599999994</v>
      </c>
    </row>
    <row r="3213" spans="1:7">
      <c r="A3213" s="16">
        <v>41785</v>
      </c>
      <c r="B3213" s="88" t="s">
        <v>1118</v>
      </c>
      <c r="C3213" s="21">
        <v>1932</v>
      </c>
      <c r="D3213" s="21" t="s">
        <v>1132</v>
      </c>
      <c r="E3213" s="94"/>
      <c r="F3213" s="99">
        <v>1950000</v>
      </c>
      <c r="G3213" s="96">
        <f t="shared" si="54"/>
        <v>29318127.599999994</v>
      </c>
    </row>
    <row r="3214" spans="1:7">
      <c r="A3214" s="16">
        <v>41785</v>
      </c>
      <c r="B3214" s="97" t="s">
        <v>229</v>
      </c>
      <c r="C3214" s="93" t="s">
        <v>597</v>
      </c>
      <c r="D3214" s="93" t="s">
        <v>597</v>
      </c>
      <c r="E3214" s="94"/>
      <c r="F3214" s="99">
        <v>7716</v>
      </c>
      <c r="G3214" s="96">
        <f t="shared" si="54"/>
        <v>29310411.599999994</v>
      </c>
    </row>
    <row r="3215" spans="1:7">
      <c r="A3215" s="16">
        <v>41785</v>
      </c>
      <c r="B3215" s="88" t="s">
        <v>974</v>
      </c>
      <c r="C3215" s="21">
        <v>1933</v>
      </c>
      <c r="D3215" s="21" t="s">
        <v>1133</v>
      </c>
      <c r="E3215" s="94"/>
      <c r="F3215" s="99">
        <v>2000000</v>
      </c>
      <c r="G3215" s="96">
        <f t="shared" si="54"/>
        <v>27310411.599999994</v>
      </c>
    </row>
    <row r="3216" spans="1:7">
      <c r="A3216" s="16">
        <v>41785</v>
      </c>
      <c r="B3216" s="97" t="s">
        <v>229</v>
      </c>
      <c r="C3216" s="93" t="s">
        <v>597</v>
      </c>
      <c r="D3216" s="93" t="s">
        <v>597</v>
      </c>
      <c r="E3216" s="94"/>
      <c r="F3216" s="99">
        <v>5228</v>
      </c>
      <c r="G3216" s="96">
        <f t="shared" si="54"/>
        <v>27305183.599999994</v>
      </c>
    </row>
    <row r="3217" spans="1:8">
      <c r="A3217" s="16">
        <v>41785</v>
      </c>
      <c r="B3217" s="88" t="s">
        <v>226</v>
      </c>
      <c r="C3217" s="21">
        <v>1934</v>
      </c>
      <c r="D3217" s="21" t="s">
        <v>1134</v>
      </c>
      <c r="E3217" s="94"/>
      <c r="F3217" s="99">
        <v>600000</v>
      </c>
      <c r="G3217" s="96">
        <f t="shared" si="54"/>
        <v>26705183.599999994</v>
      </c>
    </row>
    <row r="3218" spans="1:8">
      <c r="A3218" s="16">
        <v>41785</v>
      </c>
      <c r="B3218" s="97" t="s">
        <v>229</v>
      </c>
      <c r="C3218" s="93" t="s">
        <v>597</v>
      </c>
      <c r="D3218" s="93" t="s">
        <v>597</v>
      </c>
      <c r="E3218" s="94"/>
      <c r="F3218" s="99">
        <v>2400</v>
      </c>
      <c r="G3218" s="96">
        <f t="shared" si="54"/>
        <v>26702783.599999994</v>
      </c>
    </row>
    <row r="3219" spans="1:8">
      <c r="A3219" s="16">
        <v>41785</v>
      </c>
      <c r="B3219" s="88" t="s">
        <v>461</v>
      </c>
      <c r="C3219" s="21">
        <v>1935</v>
      </c>
      <c r="D3219" s="21" t="s">
        <v>1135</v>
      </c>
      <c r="E3219" s="94"/>
      <c r="F3219" s="99">
        <v>1220000</v>
      </c>
      <c r="G3219" s="96">
        <f t="shared" si="54"/>
        <v>25482783.599999994</v>
      </c>
    </row>
    <row r="3220" spans="1:8">
      <c r="A3220" s="16">
        <v>41785</v>
      </c>
      <c r="B3220" s="97" t="s">
        <v>229</v>
      </c>
      <c r="C3220" s="93" t="s">
        <v>597</v>
      </c>
      <c r="D3220" s="93" t="s">
        <v>597</v>
      </c>
      <c r="E3220" s="94"/>
      <c r="F3220" s="99">
        <v>3281</v>
      </c>
      <c r="G3220" s="96">
        <f t="shared" si="54"/>
        <v>25479502.599999994</v>
      </c>
    </row>
    <row r="3221" spans="1:8">
      <c r="A3221" s="16">
        <v>41785</v>
      </c>
      <c r="B3221" s="88" t="s">
        <v>185</v>
      </c>
      <c r="C3221" s="21">
        <v>1936</v>
      </c>
      <c r="D3221" s="21" t="s">
        <v>1136</v>
      </c>
      <c r="E3221" s="94"/>
      <c r="F3221" s="99">
        <v>1390000</v>
      </c>
      <c r="G3221" s="96">
        <f t="shared" si="54"/>
        <v>24089502.599999994</v>
      </c>
    </row>
    <row r="3222" spans="1:8">
      <c r="A3222" s="16">
        <v>41785</v>
      </c>
      <c r="B3222" s="97" t="s">
        <v>229</v>
      </c>
      <c r="C3222" s="93" t="s">
        <v>597</v>
      </c>
      <c r="D3222" s="93" t="s">
        <v>597</v>
      </c>
      <c r="E3222" s="94"/>
      <c r="F3222" s="99">
        <v>1200</v>
      </c>
      <c r="G3222" s="96">
        <f t="shared" si="54"/>
        <v>24088302.599999994</v>
      </c>
    </row>
    <row r="3223" spans="1:8">
      <c r="A3223" s="16">
        <v>41785</v>
      </c>
      <c r="B3223" s="97" t="s">
        <v>229</v>
      </c>
      <c r="C3223" s="93" t="s">
        <v>597</v>
      </c>
      <c r="D3223" s="93" t="s">
        <v>597</v>
      </c>
      <c r="E3223" s="94"/>
      <c r="F3223" s="99">
        <v>27730</v>
      </c>
      <c r="G3223" s="96">
        <f t="shared" si="54"/>
        <v>24060572.599999994</v>
      </c>
    </row>
    <row r="3224" spans="1:8">
      <c r="A3224" s="16">
        <v>41785</v>
      </c>
      <c r="B3224" s="97" t="s">
        <v>229</v>
      </c>
      <c r="C3224" s="93" t="s">
        <v>597</v>
      </c>
      <c r="D3224" s="93" t="s">
        <v>597</v>
      </c>
      <c r="E3224" s="94"/>
      <c r="F3224" s="99">
        <v>16158</v>
      </c>
      <c r="G3224" s="96">
        <f t="shared" si="54"/>
        <v>24044414.599999994</v>
      </c>
    </row>
    <row r="3225" spans="1:8">
      <c r="A3225" s="16">
        <v>41785</v>
      </c>
      <c r="B3225" s="97" t="s">
        <v>229</v>
      </c>
      <c r="C3225" s="93" t="s">
        <v>597</v>
      </c>
      <c r="D3225" s="93" t="s">
        <v>597</v>
      </c>
      <c r="E3225" s="94"/>
      <c r="F3225" s="99">
        <v>7800</v>
      </c>
      <c r="G3225" s="96">
        <f t="shared" si="54"/>
        <v>24036614.599999994</v>
      </c>
    </row>
    <row r="3226" spans="1:8">
      <c r="A3226" s="17"/>
      <c r="B3226" s="12" t="s">
        <v>182</v>
      </c>
      <c r="C3226" s="23"/>
      <c r="D3226" s="23"/>
      <c r="E3226" s="9">
        <f>SUM(E3185:E3225)</f>
        <v>0</v>
      </c>
      <c r="F3226" s="9">
        <f>SUM(F3185:F3225)</f>
        <v>40497575</v>
      </c>
      <c r="G3226" s="9">
        <f>G3185+E3226-F3226</f>
        <v>24036614.599999994</v>
      </c>
      <c r="H3226" s="85">
        <f>F3187+F3189+F3191+F3193+F3195+F3197+F3199+F3201+F3203+F3206+F3210+F3212+F3214+F3216+F3218+F3220+F3222+F3223+F3224+F3225</f>
        <v>181101</v>
      </c>
    </row>
    <row r="3227" spans="1:8">
      <c r="A3227" s="79"/>
      <c r="B3227" s="31"/>
      <c r="C3227" s="38"/>
      <c r="D3227" s="38"/>
      <c r="E3227" s="39"/>
      <c r="F3227" s="39"/>
      <c r="G3227" s="32"/>
    </row>
    <row r="3228" spans="1:8">
      <c r="A3228" s="79"/>
      <c r="B3228" s="31"/>
      <c r="C3228" s="38"/>
      <c r="D3228" s="38"/>
      <c r="E3228" s="39"/>
      <c r="F3228" s="39"/>
      <c r="G3228" s="32"/>
    </row>
    <row r="3229" spans="1:8">
      <c r="A3229" s="79"/>
      <c r="B3229" s="31"/>
      <c r="C3229" s="38"/>
      <c r="D3229" s="38"/>
      <c r="E3229" s="39"/>
      <c r="F3229" s="39"/>
      <c r="G3229" s="32"/>
    </row>
    <row r="3230" spans="1:8">
      <c r="A3230" s="79"/>
      <c r="B3230" s="31"/>
      <c r="C3230" s="38"/>
      <c r="D3230" s="38"/>
      <c r="E3230" s="39"/>
      <c r="F3230" s="39"/>
      <c r="G3230" s="32"/>
    </row>
    <row r="3231" spans="1:8">
      <c r="A3231" s="79"/>
      <c r="B3231" s="31"/>
      <c r="C3231" s="38"/>
      <c r="D3231" s="38"/>
      <c r="E3231" s="39"/>
      <c r="F3231" s="39"/>
      <c r="G3231" s="32"/>
    </row>
    <row r="3232" spans="1:8">
      <c r="A3232" s="79"/>
      <c r="B3232" s="31"/>
      <c r="C3232" s="38"/>
      <c r="D3232" s="38"/>
      <c r="E3232" s="39"/>
      <c r="F3232" s="39"/>
      <c r="G3232" s="32"/>
    </row>
    <row r="3233" spans="2:7">
      <c r="G3233" s="29"/>
    </row>
    <row r="3234" spans="2:7">
      <c r="B3234" s="1" t="s">
        <v>28</v>
      </c>
      <c r="C3234" s="1"/>
      <c r="D3234" s="1"/>
      <c r="E3234" s="1" t="s">
        <v>29</v>
      </c>
      <c r="G3234" s="13"/>
    </row>
    <row r="3235" spans="2:7">
      <c r="B3235" s="1" t="s">
        <v>1045</v>
      </c>
      <c r="C3235" s="1"/>
      <c r="D3235" s="1"/>
      <c r="E3235" s="1" t="s">
        <v>1043</v>
      </c>
    </row>
    <row r="3236" spans="2:7">
      <c r="B3236" s="1" t="s">
        <v>30</v>
      </c>
      <c r="E3236" s="1" t="s">
        <v>1044</v>
      </c>
    </row>
    <row r="3271" spans="1:7" ht="18.75">
      <c r="A3271" s="126" t="s">
        <v>0</v>
      </c>
      <c r="B3271" s="126"/>
      <c r="C3271" s="126"/>
      <c r="D3271" s="126"/>
      <c r="E3271" s="126"/>
      <c r="F3271" s="126"/>
      <c r="G3271" s="126"/>
    </row>
    <row r="3272" spans="1:7" ht="15.75">
      <c r="A3272" s="127" t="s">
        <v>1</v>
      </c>
      <c r="B3272" s="127"/>
      <c r="C3272" s="127"/>
      <c r="D3272" s="127"/>
      <c r="E3272" s="127"/>
      <c r="F3272" s="127"/>
      <c r="G3272" s="127"/>
    </row>
    <row r="3273" spans="1:7" ht="15.75">
      <c r="A3273" s="127" t="s">
        <v>2</v>
      </c>
      <c r="B3273" s="127"/>
      <c r="C3273" s="127"/>
      <c r="D3273" s="127"/>
      <c r="E3273" s="127"/>
      <c r="F3273" s="127"/>
      <c r="G3273" s="127"/>
    </row>
    <row r="3274" spans="1:7" ht="15.75">
      <c r="A3274" s="127" t="s">
        <v>831</v>
      </c>
      <c r="B3274" s="127"/>
      <c r="C3274" s="127"/>
      <c r="D3274" s="127"/>
      <c r="E3274" s="127"/>
      <c r="F3274" s="127"/>
      <c r="G3274" s="127"/>
    </row>
    <row r="3275" spans="1:7" ht="15.75">
      <c r="A3275" s="128">
        <v>41791</v>
      </c>
      <c r="B3275" s="127"/>
      <c r="C3275" s="127"/>
      <c r="D3275" s="127"/>
      <c r="E3275" s="127"/>
      <c r="F3275" s="127"/>
      <c r="G3275" s="127"/>
    </row>
    <row r="3276" spans="1:7" ht="15.75">
      <c r="A3276" s="128" t="s">
        <v>330</v>
      </c>
      <c r="B3276" s="127"/>
      <c r="C3276" s="127"/>
      <c r="D3276" s="127"/>
      <c r="E3276" s="127"/>
      <c r="F3276" s="127"/>
      <c r="G3276" s="127"/>
    </row>
    <row r="3277" spans="1:7" ht="15.75">
      <c r="A3277" s="4" t="s">
        <v>4</v>
      </c>
      <c r="B3277" s="5" t="s">
        <v>5</v>
      </c>
      <c r="C3277" s="5" t="s">
        <v>183</v>
      </c>
      <c r="D3277" s="5" t="s">
        <v>184</v>
      </c>
      <c r="E3277" s="5" t="s">
        <v>6</v>
      </c>
      <c r="F3277" s="5" t="s">
        <v>7</v>
      </c>
      <c r="G3277" s="5" t="s">
        <v>8</v>
      </c>
    </row>
    <row r="3278" spans="1:7">
      <c r="A3278" s="33"/>
      <c r="B3278" s="34" t="s">
        <v>181</v>
      </c>
      <c r="C3278" s="28"/>
      <c r="D3278" s="28"/>
      <c r="E3278" s="11">
        <v>0</v>
      </c>
      <c r="F3278" s="11">
        <v>0</v>
      </c>
      <c r="G3278" s="37">
        <f>G3226</f>
        <v>24036614.599999994</v>
      </c>
    </row>
    <row r="3279" spans="1:7">
      <c r="A3279" s="16">
        <v>41793</v>
      </c>
      <c r="B3279" s="97" t="s">
        <v>229</v>
      </c>
      <c r="C3279" s="93" t="s">
        <v>597</v>
      </c>
      <c r="D3279" s="93" t="s">
        <v>597</v>
      </c>
      <c r="E3279" s="94"/>
      <c r="F3279" s="99">
        <v>8000</v>
      </c>
      <c r="G3279" s="96">
        <f>G3278+E3279-F3279</f>
        <v>24028614.599999994</v>
      </c>
    </row>
    <row r="3280" spans="1:7">
      <c r="A3280" s="16">
        <v>41793</v>
      </c>
      <c r="B3280" s="97" t="s">
        <v>229</v>
      </c>
      <c r="C3280" s="93" t="s">
        <v>597</v>
      </c>
      <c r="D3280" s="93" t="s">
        <v>597</v>
      </c>
      <c r="E3280" s="94"/>
      <c r="F3280" s="99">
        <v>2400</v>
      </c>
      <c r="G3280" s="96">
        <f t="shared" ref="G3280:G3282" si="55">G3279+E3280-F3280</f>
        <v>24026214.599999994</v>
      </c>
    </row>
    <row r="3281" spans="1:7">
      <c r="A3281" s="16">
        <v>41799</v>
      </c>
      <c r="B3281" s="97" t="s">
        <v>229</v>
      </c>
      <c r="C3281" s="93" t="s">
        <v>597</v>
      </c>
      <c r="D3281" s="93" t="s">
        <v>597</v>
      </c>
      <c r="E3281" s="94"/>
      <c r="F3281" s="99">
        <v>4880</v>
      </c>
      <c r="G3281" s="96">
        <f t="shared" si="55"/>
        <v>24021334.599999994</v>
      </c>
    </row>
    <row r="3282" spans="1:7">
      <c r="A3282" s="16">
        <v>41814</v>
      </c>
      <c r="B3282" s="97" t="s">
        <v>229</v>
      </c>
      <c r="C3282" s="93" t="s">
        <v>597</v>
      </c>
      <c r="D3282" s="93" t="s">
        <v>597</v>
      </c>
      <c r="E3282" s="94"/>
      <c r="F3282" s="99">
        <v>5560</v>
      </c>
      <c r="G3282" s="96">
        <f t="shared" si="55"/>
        <v>24015774.599999994</v>
      </c>
    </row>
    <row r="3283" spans="1:7">
      <c r="A3283" s="17"/>
      <c r="B3283" s="12" t="s">
        <v>182</v>
      </c>
      <c r="C3283" s="23"/>
      <c r="D3283" s="23"/>
      <c r="E3283" s="9">
        <f>SUM(E3278:E3282)</f>
        <v>0</v>
      </c>
      <c r="F3283" s="9">
        <f>SUM(F3278:F3282)</f>
        <v>20840</v>
      </c>
      <c r="G3283" s="9">
        <f>G3278+E3283-F3283</f>
        <v>24015774.599999994</v>
      </c>
    </row>
    <row r="3284" spans="1:7">
      <c r="A3284" s="79"/>
      <c r="B3284" s="31"/>
      <c r="C3284" s="38"/>
      <c r="D3284" s="38"/>
      <c r="E3284" s="39"/>
      <c r="F3284" s="39"/>
      <c r="G3284" s="32"/>
    </row>
    <row r="3285" spans="1:7">
      <c r="A3285" s="79"/>
      <c r="B3285" s="31"/>
      <c r="C3285" s="38"/>
      <c r="D3285" s="38"/>
      <c r="E3285" s="39"/>
      <c r="F3285" s="39"/>
      <c r="G3285" s="32"/>
    </row>
    <row r="3286" spans="1:7">
      <c r="A3286" s="79"/>
      <c r="B3286" s="31"/>
      <c r="C3286" s="38"/>
      <c r="D3286" s="38"/>
      <c r="E3286" s="39"/>
      <c r="F3286" s="39"/>
      <c r="G3286" s="32"/>
    </row>
    <row r="3287" spans="1:7">
      <c r="A3287" s="79"/>
      <c r="B3287" s="31"/>
      <c r="C3287" s="38"/>
      <c r="D3287" s="38"/>
      <c r="E3287" s="39"/>
      <c r="F3287" s="39"/>
      <c r="G3287" s="32"/>
    </row>
    <row r="3288" spans="1:7">
      <c r="A3288" s="79"/>
      <c r="B3288" s="31"/>
      <c r="C3288" s="38"/>
      <c r="D3288" s="38"/>
      <c r="E3288" s="39"/>
      <c r="F3288" s="39"/>
      <c r="G3288" s="32"/>
    </row>
    <row r="3289" spans="1:7">
      <c r="A3289" s="79"/>
      <c r="B3289" s="31"/>
      <c r="C3289" s="38"/>
      <c r="D3289" s="38"/>
      <c r="E3289" s="39"/>
      <c r="F3289" s="39"/>
      <c r="G3289" s="32"/>
    </row>
    <row r="3290" spans="1:7">
      <c r="G3290" s="29"/>
    </row>
    <row r="3291" spans="1:7">
      <c r="B3291" s="1" t="s">
        <v>28</v>
      </c>
      <c r="C3291" s="1"/>
      <c r="D3291" s="1"/>
      <c r="E3291" s="1" t="s">
        <v>29</v>
      </c>
      <c r="G3291" s="13"/>
    </row>
    <row r="3292" spans="1:7">
      <c r="B3292" s="1" t="s">
        <v>1045</v>
      </c>
      <c r="C3292" s="1"/>
      <c r="D3292" s="1"/>
      <c r="E3292" s="1" t="s">
        <v>1043</v>
      </c>
    </row>
    <row r="3293" spans="1:7">
      <c r="B3293" s="1" t="s">
        <v>30</v>
      </c>
      <c r="E3293" s="1" t="s">
        <v>1044</v>
      </c>
    </row>
    <row r="3317" spans="1:7" ht="18.75">
      <c r="A3317" s="126" t="s">
        <v>0</v>
      </c>
      <c r="B3317" s="126"/>
      <c r="C3317" s="126"/>
      <c r="D3317" s="126"/>
      <c r="E3317" s="126"/>
      <c r="F3317" s="126"/>
      <c r="G3317" s="126"/>
    </row>
    <row r="3318" spans="1:7" ht="15.75">
      <c r="A3318" s="127" t="s">
        <v>1</v>
      </c>
      <c r="B3318" s="127"/>
      <c r="C3318" s="127"/>
      <c r="D3318" s="127"/>
      <c r="E3318" s="127"/>
      <c r="F3318" s="127"/>
      <c r="G3318" s="127"/>
    </row>
    <row r="3319" spans="1:7" ht="15.75">
      <c r="A3319" s="127" t="s">
        <v>2</v>
      </c>
      <c r="B3319" s="127"/>
      <c r="C3319" s="127"/>
      <c r="D3319" s="127"/>
      <c r="E3319" s="127"/>
      <c r="F3319" s="127"/>
      <c r="G3319" s="127"/>
    </row>
    <row r="3320" spans="1:7" ht="15.75">
      <c r="A3320" s="127" t="s">
        <v>831</v>
      </c>
      <c r="B3320" s="127"/>
      <c r="C3320" s="127"/>
      <c r="D3320" s="127"/>
      <c r="E3320" s="127"/>
      <c r="F3320" s="127"/>
      <c r="G3320" s="127"/>
    </row>
    <row r="3321" spans="1:7" ht="15.75">
      <c r="A3321" s="128">
        <v>41821</v>
      </c>
      <c r="B3321" s="127"/>
      <c r="C3321" s="127"/>
      <c r="D3321" s="127"/>
      <c r="E3321" s="127"/>
      <c r="F3321" s="127"/>
      <c r="G3321" s="127"/>
    </row>
    <row r="3322" spans="1:7" ht="15.75">
      <c r="A3322" s="128" t="s">
        <v>278</v>
      </c>
      <c r="B3322" s="127"/>
      <c r="C3322" s="127"/>
      <c r="D3322" s="127"/>
      <c r="E3322" s="127"/>
      <c r="F3322" s="127"/>
      <c r="G3322" s="127"/>
    </row>
    <row r="3323" spans="1:7" ht="15.75">
      <c r="A3323" s="4" t="s">
        <v>4</v>
      </c>
      <c r="B3323" s="5" t="s">
        <v>5</v>
      </c>
      <c r="C3323" s="5" t="s">
        <v>183</v>
      </c>
      <c r="D3323" s="5" t="s">
        <v>184</v>
      </c>
      <c r="E3323" s="5" t="s">
        <v>6</v>
      </c>
      <c r="F3323" s="5" t="s">
        <v>7</v>
      </c>
      <c r="G3323" s="5" t="s">
        <v>8</v>
      </c>
    </row>
    <row r="3324" spans="1:7">
      <c r="A3324" s="33"/>
      <c r="B3324" s="34" t="s">
        <v>181</v>
      </c>
      <c r="C3324" s="28"/>
      <c r="D3324" s="28"/>
      <c r="E3324" s="11">
        <v>0</v>
      </c>
      <c r="F3324" s="11">
        <v>0</v>
      </c>
      <c r="G3324" s="37">
        <f>G3283</f>
        <v>24015774.599999994</v>
      </c>
    </row>
    <row r="3325" spans="1:7">
      <c r="A3325" s="100" t="s">
        <v>1138</v>
      </c>
      <c r="B3325" s="71" t="s">
        <v>1139</v>
      </c>
      <c r="C3325" s="58">
        <v>1937</v>
      </c>
      <c r="D3325" s="58" t="s">
        <v>1150</v>
      </c>
      <c r="E3325" s="101"/>
      <c r="F3325" s="101">
        <v>600000</v>
      </c>
      <c r="G3325" s="41">
        <f>G3324+E3325-F3325</f>
        <v>23415774.599999994</v>
      </c>
    </row>
    <row r="3326" spans="1:7">
      <c r="A3326" s="100" t="s">
        <v>1138</v>
      </c>
      <c r="B3326" s="97" t="s">
        <v>229</v>
      </c>
      <c r="C3326" s="93" t="s">
        <v>597</v>
      </c>
      <c r="D3326" s="93" t="s">
        <v>597</v>
      </c>
      <c r="E3326" s="101"/>
      <c r="F3326" s="101">
        <v>3080</v>
      </c>
      <c r="G3326" s="41">
        <f t="shared" ref="G3326:G3360" si="56">G3325+E3326-F3326</f>
        <v>23412694.599999994</v>
      </c>
    </row>
    <row r="3327" spans="1:7">
      <c r="A3327" s="100" t="s">
        <v>1138</v>
      </c>
      <c r="B3327" s="71" t="s">
        <v>191</v>
      </c>
      <c r="C3327" s="58">
        <v>1938</v>
      </c>
      <c r="D3327" s="58" t="s">
        <v>1151</v>
      </c>
      <c r="E3327" s="101"/>
      <c r="F3327" s="101">
        <v>1061500</v>
      </c>
      <c r="G3327" s="41">
        <f t="shared" si="56"/>
        <v>22351194.599999994</v>
      </c>
    </row>
    <row r="3328" spans="1:7">
      <c r="A3328" s="100" t="s">
        <v>1138</v>
      </c>
      <c r="B3328" s="97" t="s">
        <v>229</v>
      </c>
      <c r="C3328" s="93" t="s">
        <v>597</v>
      </c>
      <c r="D3328" s="93" t="s">
        <v>597</v>
      </c>
      <c r="E3328" s="101"/>
      <c r="F3328" s="101">
        <v>1200</v>
      </c>
      <c r="G3328" s="41">
        <f t="shared" si="56"/>
        <v>22349994.599999994</v>
      </c>
    </row>
    <row r="3329" spans="1:7">
      <c r="A3329" s="100" t="s">
        <v>1140</v>
      </c>
      <c r="B3329" s="71" t="s">
        <v>1141</v>
      </c>
      <c r="C3329" s="58">
        <v>1939</v>
      </c>
      <c r="D3329" s="58" t="s">
        <v>1152</v>
      </c>
      <c r="E3329" s="101"/>
      <c r="F3329" s="101">
        <v>305000</v>
      </c>
      <c r="G3329" s="41">
        <f t="shared" si="56"/>
        <v>22044994.599999994</v>
      </c>
    </row>
    <row r="3330" spans="1:7">
      <c r="A3330" s="100" t="s">
        <v>1140</v>
      </c>
      <c r="B3330" s="97" t="s">
        <v>229</v>
      </c>
      <c r="C3330" s="93" t="s">
        <v>597</v>
      </c>
      <c r="D3330" s="93" t="s">
        <v>597</v>
      </c>
      <c r="E3330" s="101"/>
      <c r="F3330" s="101">
        <v>4400</v>
      </c>
      <c r="G3330" s="41">
        <f t="shared" si="56"/>
        <v>22040594.599999994</v>
      </c>
    </row>
    <row r="3331" spans="1:7">
      <c r="A3331" s="100" t="s">
        <v>1140</v>
      </c>
      <c r="B3331" s="71" t="s">
        <v>974</v>
      </c>
      <c r="C3331" s="58">
        <v>1940</v>
      </c>
      <c r="D3331" s="58" t="s">
        <v>1153</v>
      </c>
      <c r="E3331" s="101"/>
      <c r="F3331" s="101">
        <v>1100000</v>
      </c>
      <c r="G3331" s="41">
        <f t="shared" si="56"/>
        <v>20940594.599999994</v>
      </c>
    </row>
    <row r="3332" spans="1:7">
      <c r="A3332" s="100" t="s">
        <v>1140</v>
      </c>
      <c r="B3332" s="97" t="s">
        <v>229</v>
      </c>
      <c r="C3332" s="93" t="s">
        <v>597</v>
      </c>
      <c r="D3332" s="93" t="s">
        <v>597</v>
      </c>
      <c r="E3332" s="101"/>
      <c r="F3332" s="101">
        <v>3579</v>
      </c>
      <c r="G3332" s="41">
        <f t="shared" si="56"/>
        <v>20937015.599999994</v>
      </c>
    </row>
    <row r="3333" spans="1:7">
      <c r="A3333" s="100" t="s">
        <v>1140</v>
      </c>
      <c r="B3333" s="71" t="s">
        <v>215</v>
      </c>
      <c r="C3333" s="58">
        <v>1941</v>
      </c>
      <c r="D3333" s="58" t="s">
        <v>1154</v>
      </c>
      <c r="E3333" s="101"/>
      <c r="F3333" s="101">
        <v>300000</v>
      </c>
      <c r="G3333" s="41">
        <f t="shared" si="56"/>
        <v>20637015.599999994</v>
      </c>
    </row>
    <row r="3334" spans="1:7">
      <c r="A3334" s="100" t="s">
        <v>1140</v>
      </c>
      <c r="B3334" s="97" t="s">
        <v>229</v>
      </c>
      <c r="C3334" s="93" t="s">
        <v>597</v>
      </c>
      <c r="D3334" s="93" t="s">
        <v>597</v>
      </c>
      <c r="E3334" s="101"/>
      <c r="F3334" s="101">
        <v>2400</v>
      </c>
      <c r="G3334" s="41">
        <f t="shared" si="56"/>
        <v>20634615.599999994</v>
      </c>
    </row>
    <row r="3335" spans="1:7">
      <c r="A3335" s="100" t="s">
        <v>1140</v>
      </c>
      <c r="B3335" s="71" t="s">
        <v>218</v>
      </c>
      <c r="C3335" s="58">
        <v>1942</v>
      </c>
      <c r="D3335" s="58" t="s">
        <v>1155</v>
      </c>
      <c r="E3335" s="101"/>
      <c r="F3335" s="101">
        <v>1202776</v>
      </c>
      <c r="G3335" s="41">
        <f t="shared" si="56"/>
        <v>19431839.599999994</v>
      </c>
    </row>
    <row r="3336" spans="1:7">
      <c r="A3336" s="100" t="s">
        <v>1140</v>
      </c>
      <c r="B3336" s="97" t="s">
        <v>229</v>
      </c>
      <c r="C3336" s="93" t="s">
        <v>597</v>
      </c>
      <c r="D3336" s="93" t="s">
        <v>597</v>
      </c>
      <c r="E3336" s="101"/>
      <c r="F3336" s="101">
        <v>4811</v>
      </c>
      <c r="G3336" s="41">
        <f t="shared" si="56"/>
        <v>19427028.599999994</v>
      </c>
    </row>
    <row r="3337" spans="1:7">
      <c r="A3337" s="100" t="s">
        <v>1140</v>
      </c>
      <c r="B3337" s="71" t="s">
        <v>839</v>
      </c>
      <c r="C3337" s="58">
        <v>1943</v>
      </c>
      <c r="D3337" s="58" t="s">
        <v>1156</v>
      </c>
      <c r="E3337" s="101"/>
      <c r="F3337" s="101">
        <v>894752</v>
      </c>
      <c r="G3337" s="41">
        <f t="shared" si="56"/>
        <v>18532276.599999994</v>
      </c>
    </row>
    <row r="3338" spans="1:7">
      <c r="A3338" s="100" t="s">
        <v>1140</v>
      </c>
      <c r="B3338" s="97" t="s">
        <v>229</v>
      </c>
      <c r="C3338" s="93" t="s">
        <v>597</v>
      </c>
      <c r="D3338" s="93" t="s">
        <v>597</v>
      </c>
      <c r="E3338" s="101"/>
      <c r="F3338" s="101">
        <v>2400</v>
      </c>
      <c r="G3338" s="41">
        <f t="shared" si="56"/>
        <v>18529876.599999994</v>
      </c>
    </row>
    <row r="3339" spans="1:7">
      <c r="A3339" s="100" t="s">
        <v>1140</v>
      </c>
      <c r="B3339" s="71" t="s">
        <v>1142</v>
      </c>
      <c r="C3339" s="58">
        <v>1944</v>
      </c>
      <c r="D3339" s="58" t="s">
        <v>1157</v>
      </c>
      <c r="E3339" s="101"/>
      <c r="F3339" s="101">
        <v>600000</v>
      </c>
      <c r="G3339" s="41">
        <f t="shared" si="56"/>
        <v>17929876.599999994</v>
      </c>
    </row>
    <row r="3340" spans="1:7">
      <c r="A3340" s="100" t="s">
        <v>1140</v>
      </c>
      <c r="B3340" s="97" t="s">
        <v>229</v>
      </c>
      <c r="C3340" s="93" t="s">
        <v>597</v>
      </c>
      <c r="D3340" s="93" t="s">
        <v>597</v>
      </c>
      <c r="E3340" s="101"/>
      <c r="F3340" s="101">
        <v>2400</v>
      </c>
      <c r="G3340" s="41">
        <f t="shared" si="56"/>
        <v>17927476.599999994</v>
      </c>
    </row>
    <row r="3341" spans="1:7">
      <c r="A3341" s="100" t="s">
        <v>1140</v>
      </c>
      <c r="B3341" s="71" t="s">
        <v>1094</v>
      </c>
      <c r="C3341" s="58">
        <v>1945</v>
      </c>
      <c r="D3341" s="58" t="s">
        <v>1158</v>
      </c>
      <c r="E3341" s="101"/>
      <c r="F3341" s="101">
        <v>600000</v>
      </c>
      <c r="G3341" s="41">
        <f t="shared" si="56"/>
        <v>17327476.599999994</v>
      </c>
    </row>
    <row r="3342" spans="1:7">
      <c r="A3342" s="100" t="s">
        <v>1140</v>
      </c>
      <c r="B3342" s="97" t="s">
        <v>229</v>
      </c>
      <c r="C3342" s="93" t="s">
        <v>597</v>
      </c>
      <c r="D3342" s="93" t="s">
        <v>597</v>
      </c>
      <c r="E3342" s="101"/>
      <c r="F3342" s="101">
        <v>3200</v>
      </c>
      <c r="G3342" s="41">
        <f t="shared" si="56"/>
        <v>17324276.599999994</v>
      </c>
    </row>
    <row r="3343" spans="1:7">
      <c r="A3343" s="100" t="s">
        <v>1140</v>
      </c>
      <c r="B3343" s="71" t="s">
        <v>974</v>
      </c>
      <c r="C3343" s="58">
        <v>1946</v>
      </c>
      <c r="D3343" s="58" t="s">
        <v>1159</v>
      </c>
      <c r="E3343" s="101"/>
      <c r="F3343" s="101">
        <v>770000</v>
      </c>
      <c r="G3343" s="41">
        <f t="shared" si="56"/>
        <v>16554276.599999994</v>
      </c>
    </row>
    <row r="3344" spans="1:7">
      <c r="A3344" s="100" t="s">
        <v>1140</v>
      </c>
      <c r="B3344" s="97" t="s">
        <v>229</v>
      </c>
      <c r="C3344" s="93" t="s">
        <v>597</v>
      </c>
      <c r="D3344" s="93" t="s">
        <v>597</v>
      </c>
      <c r="E3344" s="101"/>
      <c r="F3344" s="101">
        <v>4246</v>
      </c>
      <c r="G3344" s="41">
        <f t="shared" si="56"/>
        <v>16550030.599999994</v>
      </c>
    </row>
    <row r="3345" spans="1:7">
      <c r="A3345" s="100" t="s">
        <v>1143</v>
      </c>
      <c r="B3345" s="71" t="s">
        <v>226</v>
      </c>
      <c r="C3345" s="58">
        <v>1947</v>
      </c>
      <c r="D3345" s="58" t="s">
        <v>1160</v>
      </c>
      <c r="E3345" s="101"/>
      <c r="F3345" s="101">
        <v>800000</v>
      </c>
      <c r="G3345" s="41">
        <f t="shared" si="56"/>
        <v>15750030.599999994</v>
      </c>
    </row>
    <row r="3346" spans="1:7">
      <c r="A3346" s="100" t="s">
        <v>1140</v>
      </c>
      <c r="B3346" s="97" t="s">
        <v>229</v>
      </c>
      <c r="C3346" s="93" t="s">
        <v>597</v>
      </c>
      <c r="D3346" s="93" t="s">
        <v>597</v>
      </c>
      <c r="E3346" s="101"/>
      <c r="F3346" s="101">
        <v>1220</v>
      </c>
      <c r="G3346" s="41">
        <f t="shared" si="56"/>
        <v>15748810.599999994</v>
      </c>
    </row>
    <row r="3347" spans="1:7">
      <c r="A3347" s="100" t="s">
        <v>1144</v>
      </c>
      <c r="B3347" s="71" t="s">
        <v>218</v>
      </c>
      <c r="C3347" s="58">
        <v>1948</v>
      </c>
      <c r="D3347" s="58" t="s">
        <v>1161</v>
      </c>
      <c r="E3347" s="101"/>
      <c r="F3347" s="101">
        <v>2081505</v>
      </c>
      <c r="G3347" s="41">
        <f t="shared" si="56"/>
        <v>13667305.599999994</v>
      </c>
    </row>
    <row r="3348" spans="1:7">
      <c r="A3348" s="100" t="s">
        <v>1144</v>
      </c>
      <c r="B3348" s="97" t="s">
        <v>229</v>
      </c>
      <c r="C3348" s="93" t="s">
        <v>597</v>
      </c>
      <c r="D3348" s="93" t="s">
        <v>597</v>
      </c>
      <c r="E3348" s="101"/>
      <c r="F3348" s="101">
        <v>8326</v>
      </c>
      <c r="G3348" s="41">
        <f t="shared" si="56"/>
        <v>13658979.599999994</v>
      </c>
    </row>
    <row r="3349" spans="1:7">
      <c r="A3349" s="100" t="s">
        <v>1144</v>
      </c>
      <c r="B3349" s="71" t="s">
        <v>215</v>
      </c>
      <c r="C3349" s="58">
        <v>1949</v>
      </c>
      <c r="D3349" s="58" t="s">
        <v>1162</v>
      </c>
      <c r="E3349" s="101"/>
      <c r="F3349" s="101">
        <v>200000</v>
      </c>
      <c r="G3349" s="41">
        <f t="shared" si="56"/>
        <v>13458979.599999994</v>
      </c>
    </row>
    <row r="3350" spans="1:7">
      <c r="A3350" s="100" t="s">
        <v>1144</v>
      </c>
      <c r="B3350" s="97" t="s">
        <v>229</v>
      </c>
      <c r="C3350" s="93" t="s">
        <v>597</v>
      </c>
      <c r="D3350" s="93" t="s">
        <v>597</v>
      </c>
      <c r="E3350" s="101"/>
      <c r="F3350" s="101">
        <v>800</v>
      </c>
      <c r="G3350" s="41">
        <f t="shared" si="56"/>
        <v>13458179.599999994</v>
      </c>
    </row>
    <row r="3351" spans="1:7">
      <c r="A3351" s="100" t="s">
        <v>1145</v>
      </c>
      <c r="B3351" s="71" t="s">
        <v>884</v>
      </c>
      <c r="C3351" s="58">
        <v>1950</v>
      </c>
      <c r="D3351" s="58" t="s">
        <v>1163</v>
      </c>
      <c r="E3351" s="101"/>
      <c r="F3351" s="101">
        <v>450000</v>
      </c>
      <c r="G3351" s="41">
        <f t="shared" si="56"/>
        <v>13008179.599999994</v>
      </c>
    </row>
    <row r="3352" spans="1:7">
      <c r="A3352" s="100" t="s">
        <v>1145</v>
      </c>
      <c r="B3352" s="97" t="s">
        <v>229</v>
      </c>
      <c r="C3352" s="93" t="s">
        <v>597</v>
      </c>
      <c r="D3352" s="93" t="s">
        <v>597</v>
      </c>
      <c r="E3352" s="101"/>
      <c r="F3352" s="101">
        <v>1800</v>
      </c>
      <c r="G3352" s="41">
        <f t="shared" si="56"/>
        <v>13006379.599999994</v>
      </c>
    </row>
    <row r="3353" spans="1:7">
      <c r="A3353" s="100" t="s">
        <v>1146</v>
      </c>
      <c r="B3353" s="71" t="s">
        <v>193</v>
      </c>
      <c r="C3353" s="58">
        <v>1951</v>
      </c>
      <c r="D3353" s="58" t="s">
        <v>1164</v>
      </c>
      <c r="E3353" s="101"/>
      <c r="F3353" s="101">
        <v>600000</v>
      </c>
      <c r="G3353" s="41">
        <f t="shared" si="56"/>
        <v>12406379.599999994</v>
      </c>
    </row>
    <row r="3354" spans="1:7">
      <c r="A3354" s="100" t="s">
        <v>1146</v>
      </c>
      <c r="B3354" s="97" t="s">
        <v>229</v>
      </c>
      <c r="C3354" s="93" t="s">
        <v>597</v>
      </c>
      <c r="D3354" s="93" t="s">
        <v>597</v>
      </c>
      <c r="E3354" s="101"/>
      <c r="F3354" s="101">
        <v>2400</v>
      </c>
      <c r="G3354" s="41">
        <f t="shared" si="56"/>
        <v>12403979.599999994</v>
      </c>
    </row>
    <row r="3355" spans="1:7">
      <c r="A3355" s="100" t="s">
        <v>1146</v>
      </c>
      <c r="B3355" s="71" t="s">
        <v>974</v>
      </c>
      <c r="C3355" s="58">
        <v>1952</v>
      </c>
      <c r="D3355" s="58" t="s">
        <v>1165</v>
      </c>
      <c r="E3355" s="101"/>
      <c r="F3355" s="101">
        <v>525000</v>
      </c>
      <c r="G3355" s="41">
        <f t="shared" si="56"/>
        <v>11878979.599999994</v>
      </c>
    </row>
    <row r="3356" spans="1:7">
      <c r="A3356" s="100" t="s">
        <v>1146</v>
      </c>
      <c r="B3356" s="97" t="s">
        <v>229</v>
      </c>
      <c r="C3356" s="93" t="s">
        <v>597</v>
      </c>
      <c r="D3356" s="93" t="s">
        <v>597</v>
      </c>
      <c r="E3356" s="101"/>
      <c r="F3356" s="101">
        <v>2100</v>
      </c>
      <c r="G3356" s="41">
        <f t="shared" si="56"/>
        <v>11876879.599999994</v>
      </c>
    </row>
    <row r="3357" spans="1:7">
      <c r="A3357" s="100" t="s">
        <v>1147</v>
      </c>
      <c r="B3357" s="97" t="s">
        <v>229</v>
      </c>
      <c r="C3357" s="93" t="s">
        <v>597</v>
      </c>
      <c r="D3357" s="93" t="s">
        <v>597</v>
      </c>
      <c r="E3357" s="101"/>
      <c r="F3357" s="101">
        <v>1800</v>
      </c>
      <c r="G3357" s="41">
        <f t="shared" si="56"/>
        <v>11875079.599999994</v>
      </c>
    </row>
    <row r="3358" spans="1:7">
      <c r="A3358" s="100" t="s">
        <v>1148</v>
      </c>
      <c r="B3358" s="97" t="s">
        <v>229</v>
      </c>
      <c r="C3358" s="93" t="s">
        <v>597</v>
      </c>
      <c r="D3358" s="93" t="s">
        <v>597</v>
      </c>
      <c r="E3358" s="101"/>
      <c r="F3358" s="101">
        <v>3360</v>
      </c>
      <c r="G3358" s="41">
        <f t="shared" si="56"/>
        <v>11871719.599999994</v>
      </c>
    </row>
    <row r="3359" spans="1:7">
      <c r="A3359" s="100" t="s">
        <v>1148</v>
      </c>
      <c r="B3359" s="71" t="s">
        <v>974</v>
      </c>
      <c r="C3359" s="58">
        <v>1953</v>
      </c>
      <c r="D3359" s="58" t="s">
        <v>1166</v>
      </c>
      <c r="E3359" s="101"/>
      <c r="F3359" s="101">
        <v>450000</v>
      </c>
      <c r="G3359" s="41">
        <f t="shared" si="56"/>
        <v>11421719.599999994</v>
      </c>
    </row>
    <row r="3360" spans="1:7">
      <c r="A3360" s="100" t="s">
        <v>1149</v>
      </c>
      <c r="B3360" s="71" t="s">
        <v>928</v>
      </c>
      <c r="C3360" s="58">
        <v>1954</v>
      </c>
      <c r="D3360" s="58" t="s">
        <v>1167</v>
      </c>
      <c r="E3360" s="101"/>
      <c r="F3360" s="101">
        <v>840000</v>
      </c>
      <c r="G3360" s="41">
        <f t="shared" si="56"/>
        <v>10581719.599999994</v>
      </c>
    </row>
    <row r="3361" spans="1:7">
      <c r="A3361" s="17"/>
      <c r="B3361" s="12" t="s">
        <v>182</v>
      </c>
      <c r="C3361" s="23"/>
      <c r="D3361" s="23"/>
      <c r="E3361" s="9">
        <f>SUM(E3324:E3360)</f>
        <v>0</v>
      </c>
      <c r="F3361" s="9">
        <f>SUM(F3324:F3360)</f>
        <v>13434055</v>
      </c>
      <c r="G3361" s="9">
        <f>G3324+E3361-F3361</f>
        <v>10581719.599999994</v>
      </c>
    </row>
    <row r="3362" spans="1:7">
      <c r="A3362" s="79"/>
      <c r="B3362" s="31"/>
      <c r="C3362" s="38"/>
      <c r="D3362" s="38"/>
      <c r="E3362" s="39"/>
      <c r="F3362" s="39"/>
      <c r="G3362" s="32"/>
    </row>
    <row r="3363" spans="1:7" ht="18.75">
      <c r="A3363" s="126" t="s">
        <v>0</v>
      </c>
      <c r="B3363" s="126"/>
      <c r="C3363" s="126"/>
      <c r="D3363" s="126"/>
      <c r="E3363" s="126"/>
      <c r="F3363" s="126"/>
      <c r="G3363" s="126"/>
    </row>
    <row r="3364" spans="1:7" ht="15.75">
      <c r="A3364" s="127" t="s">
        <v>1</v>
      </c>
      <c r="B3364" s="127"/>
      <c r="C3364" s="127"/>
      <c r="D3364" s="127"/>
      <c r="E3364" s="127"/>
      <c r="F3364" s="127"/>
      <c r="G3364" s="127"/>
    </row>
    <row r="3365" spans="1:7" ht="15.75">
      <c r="A3365" s="127" t="s">
        <v>2</v>
      </c>
      <c r="B3365" s="127"/>
      <c r="C3365" s="127"/>
      <c r="D3365" s="127"/>
      <c r="E3365" s="127"/>
      <c r="F3365" s="127"/>
      <c r="G3365" s="127"/>
    </row>
    <row r="3366" spans="1:7" ht="15.75">
      <c r="A3366" s="127" t="s">
        <v>831</v>
      </c>
      <c r="B3366" s="127"/>
      <c r="C3366" s="127"/>
      <c r="D3366" s="127"/>
      <c r="E3366" s="127"/>
      <c r="F3366" s="127"/>
      <c r="G3366" s="127"/>
    </row>
    <row r="3367" spans="1:7" ht="15.75">
      <c r="A3367" s="128">
        <v>41821</v>
      </c>
      <c r="B3367" s="127"/>
      <c r="C3367" s="127"/>
      <c r="D3367" s="127"/>
      <c r="E3367" s="127"/>
      <c r="F3367" s="127"/>
      <c r="G3367" s="127"/>
    </row>
    <row r="3368" spans="1:7" ht="15.75">
      <c r="A3368" s="128" t="s">
        <v>279</v>
      </c>
      <c r="B3368" s="127"/>
      <c r="C3368" s="127"/>
      <c r="D3368" s="127"/>
      <c r="E3368" s="127"/>
      <c r="F3368" s="127"/>
      <c r="G3368" s="127"/>
    </row>
    <row r="3369" spans="1:7">
      <c r="A3369" s="79"/>
      <c r="B3369" s="31"/>
      <c r="C3369" s="38"/>
      <c r="D3369" s="38"/>
      <c r="E3369" s="39"/>
      <c r="F3369" s="39"/>
      <c r="G3369" s="32"/>
    </row>
    <row r="3370" spans="1:7">
      <c r="G3370" s="29"/>
    </row>
    <row r="3371" spans="1:7">
      <c r="B3371" s="1" t="s">
        <v>1168</v>
      </c>
      <c r="C3371" s="1"/>
      <c r="D3371" s="1"/>
      <c r="E3371" s="1" t="s">
        <v>29</v>
      </c>
      <c r="G3371" s="13"/>
    </row>
    <row r="3372" spans="1:7">
      <c r="B3372" s="1" t="s">
        <v>1169</v>
      </c>
      <c r="C3372" s="1"/>
      <c r="D3372" s="1"/>
      <c r="E3372" s="1" t="s">
        <v>1043</v>
      </c>
    </row>
    <row r="3373" spans="1:7">
      <c r="B3373" s="1" t="s">
        <v>30</v>
      </c>
      <c r="E3373" s="1" t="s">
        <v>1044</v>
      </c>
    </row>
    <row r="3409" spans="1:7" ht="18.75">
      <c r="A3409" s="126" t="s">
        <v>0</v>
      </c>
      <c r="B3409" s="126"/>
      <c r="C3409" s="126"/>
      <c r="D3409" s="126"/>
      <c r="E3409" s="126"/>
      <c r="F3409" s="126"/>
      <c r="G3409" s="126"/>
    </row>
    <row r="3410" spans="1:7" ht="15.75">
      <c r="A3410" s="127" t="s">
        <v>1</v>
      </c>
      <c r="B3410" s="127"/>
      <c r="C3410" s="127"/>
      <c r="D3410" s="127"/>
      <c r="E3410" s="127"/>
      <c r="F3410" s="127"/>
      <c r="G3410" s="127"/>
    </row>
    <row r="3411" spans="1:7" ht="15.75">
      <c r="A3411" s="127" t="s">
        <v>2</v>
      </c>
      <c r="B3411" s="127"/>
      <c r="C3411" s="127"/>
      <c r="D3411" s="127"/>
      <c r="E3411" s="127"/>
      <c r="F3411" s="127"/>
      <c r="G3411" s="127"/>
    </row>
    <row r="3412" spans="1:7" ht="15.75">
      <c r="A3412" s="127" t="s">
        <v>831</v>
      </c>
      <c r="B3412" s="127"/>
      <c r="C3412" s="127"/>
      <c r="D3412" s="127"/>
      <c r="E3412" s="127"/>
      <c r="F3412" s="127"/>
      <c r="G3412" s="127"/>
    </row>
    <row r="3413" spans="1:7" ht="15.75">
      <c r="A3413" s="128">
        <v>41852</v>
      </c>
      <c r="B3413" s="127"/>
      <c r="C3413" s="127"/>
      <c r="D3413" s="127"/>
      <c r="E3413" s="127"/>
      <c r="F3413" s="127"/>
      <c r="G3413" s="127"/>
    </row>
    <row r="3414" spans="1:7" ht="15.75">
      <c r="A3414" s="128" t="s">
        <v>330</v>
      </c>
      <c r="B3414" s="127"/>
      <c r="C3414" s="127"/>
      <c r="D3414" s="127"/>
      <c r="E3414" s="127"/>
      <c r="F3414" s="127"/>
      <c r="G3414" s="127"/>
    </row>
    <row r="3415" spans="1:7" ht="15.75">
      <c r="A3415" s="4" t="s">
        <v>4</v>
      </c>
      <c r="B3415" s="5" t="s">
        <v>5</v>
      </c>
      <c r="C3415" s="5" t="s">
        <v>183</v>
      </c>
      <c r="D3415" s="5" t="s">
        <v>184</v>
      </c>
      <c r="E3415" s="5" t="s">
        <v>6</v>
      </c>
      <c r="F3415" s="5" t="s">
        <v>7</v>
      </c>
      <c r="G3415" s="5" t="s">
        <v>8</v>
      </c>
    </row>
    <row r="3416" spans="1:7">
      <c r="A3416" s="33"/>
      <c r="B3416" s="34" t="s">
        <v>181</v>
      </c>
      <c r="C3416" s="28"/>
      <c r="D3416" s="28"/>
      <c r="E3416" s="11">
        <v>0</v>
      </c>
      <c r="F3416" s="11">
        <v>0</v>
      </c>
      <c r="G3416" s="37">
        <f>G3361</f>
        <v>10581719.599999994</v>
      </c>
    </row>
    <row r="3417" spans="1:7">
      <c r="A3417" s="100" t="s">
        <v>1185</v>
      </c>
      <c r="B3417" s="71" t="s">
        <v>226</v>
      </c>
      <c r="C3417" s="58">
        <v>1955</v>
      </c>
      <c r="D3417" s="58" t="s">
        <v>1193</v>
      </c>
      <c r="E3417" s="101"/>
      <c r="F3417" s="101">
        <v>1600000</v>
      </c>
      <c r="G3417" s="41">
        <f>G3416+E3417-F3417</f>
        <v>8981719.599999994</v>
      </c>
    </row>
    <row r="3418" spans="1:7">
      <c r="A3418" s="100" t="s">
        <v>1185</v>
      </c>
      <c r="B3418" s="97" t="s">
        <v>229</v>
      </c>
      <c r="C3418" s="93" t="s">
        <v>597</v>
      </c>
      <c r="D3418" s="93" t="s">
        <v>597</v>
      </c>
      <c r="E3418" s="101"/>
      <c r="F3418" s="101">
        <v>6400</v>
      </c>
      <c r="G3418" s="41">
        <f t="shared" ref="G3418:G3434" si="57">G3417+E3418-F3418</f>
        <v>8975319.599999994</v>
      </c>
    </row>
    <row r="3419" spans="1:7">
      <c r="A3419" s="100" t="s">
        <v>1188</v>
      </c>
      <c r="B3419" s="71" t="s">
        <v>193</v>
      </c>
      <c r="C3419" s="58">
        <v>1956</v>
      </c>
      <c r="D3419" s="58" t="s">
        <v>1196</v>
      </c>
      <c r="E3419" s="101"/>
      <c r="F3419" s="101">
        <v>360000</v>
      </c>
      <c r="G3419" s="41">
        <f t="shared" si="57"/>
        <v>8615319.599999994</v>
      </c>
    </row>
    <row r="3420" spans="1:7">
      <c r="A3420" s="100" t="s">
        <v>1188</v>
      </c>
      <c r="B3420" s="97" t="s">
        <v>229</v>
      </c>
      <c r="C3420" s="93" t="s">
        <v>597</v>
      </c>
      <c r="D3420" s="93" t="s">
        <v>597</v>
      </c>
      <c r="E3420" s="101"/>
      <c r="F3420" s="101">
        <v>3600</v>
      </c>
      <c r="G3420" s="41">
        <f t="shared" si="57"/>
        <v>8611719.599999994</v>
      </c>
    </row>
    <row r="3421" spans="1:7">
      <c r="A3421" s="100" t="s">
        <v>1188</v>
      </c>
      <c r="B3421" s="71" t="s">
        <v>226</v>
      </c>
      <c r="C3421" s="58">
        <v>1957</v>
      </c>
      <c r="D3421" s="58" t="s">
        <v>1197</v>
      </c>
      <c r="E3421" s="101"/>
      <c r="F3421" s="101">
        <v>600000</v>
      </c>
      <c r="G3421" s="41">
        <f t="shared" si="57"/>
        <v>8011719.599999994</v>
      </c>
    </row>
    <row r="3422" spans="1:7">
      <c r="A3422" s="100" t="s">
        <v>1188</v>
      </c>
      <c r="B3422" s="97" t="s">
        <v>229</v>
      </c>
      <c r="C3422" s="93" t="s">
        <v>597</v>
      </c>
      <c r="D3422" s="93" t="s">
        <v>597</v>
      </c>
      <c r="E3422" s="101"/>
      <c r="F3422" s="101">
        <v>2400</v>
      </c>
      <c r="G3422" s="41">
        <f t="shared" si="57"/>
        <v>8009319.599999994</v>
      </c>
    </row>
    <row r="3423" spans="1:7">
      <c r="A3423" s="100" t="s">
        <v>1188</v>
      </c>
      <c r="B3423" s="71" t="s">
        <v>974</v>
      </c>
      <c r="C3423" s="58">
        <v>1958</v>
      </c>
      <c r="D3423" s="58" t="s">
        <v>1198</v>
      </c>
      <c r="E3423" s="101"/>
      <c r="F3423" s="101">
        <v>900000</v>
      </c>
      <c r="G3423" s="41">
        <f t="shared" si="57"/>
        <v>7109319.599999994</v>
      </c>
    </row>
    <row r="3424" spans="1:7">
      <c r="A3424" s="100" t="s">
        <v>1188</v>
      </c>
      <c r="B3424" s="97" t="s">
        <v>229</v>
      </c>
      <c r="C3424" s="93" t="s">
        <v>597</v>
      </c>
      <c r="D3424" s="93" t="s">
        <v>597</v>
      </c>
      <c r="E3424" s="101"/>
      <c r="F3424" s="101">
        <v>1440</v>
      </c>
      <c r="G3424" s="41">
        <f t="shared" si="57"/>
        <v>7107879.599999994</v>
      </c>
    </row>
    <row r="3425" spans="1:7">
      <c r="A3425" s="100" t="s">
        <v>1189</v>
      </c>
      <c r="B3425" s="71" t="s">
        <v>963</v>
      </c>
      <c r="C3425" s="58">
        <v>1959</v>
      </c>
      <c r="D3425" s="58" t="s">
        <v>1199</v>
      </c>
      <c r="E3425" s="101"/>
      <c r="F3425" s="101">
        <v>100000</v>
      </c>
      <c r="G3425" s="41">
        <f t="shared" si="57"/>
        <v>7007879.599999994</v>
      </c>
    </row>
    <row r="3426" spans="1:7">
      <c r="A3426" s="100" t="s">
        <v>1189</v>
      </c>
      <c r="B3426" s="97" t="s">
        <v>229</v>
      </c>
      <c r="C3426" s="93" t="s">
        <v>597</v>
      </c>
      <c r="D3426" s="93" t="s">
        <v>597</v>
      </c>
      <c r="E3426" s="101"/>
      <c r="F3426" s="101">
        <v>400</v>
      </c>
      <c r="G3426" s="41">
        <f t="shared" si="57"/>
        <v>7007479.599999994</v>
      </c>
    </row>
    <row r="3427" spans="1:7">
      <c r="A3427" s="100" t="s">
        <v>1190</v>
      </c>
      <c r="B3427" s="71" t="s">
        <v>929</v>
      </c>
      <c r="C3427" s="58">
        <v>1960</v>
      </c>
      <c r="D3427" s="58" t="s">
        <v>1202</v>
      </c>
      <c r="E3427" s="101"/>
      <c r="F3427" s="101">
        <v>120000</v>
      </c>
      <c r="G3427" s="41">
        <f t="shared" si="57"/>
        <v>6887479.599999994</v>
      </c>
    </row>
    <row r="3428" spans="1:7">
      <c r="A3428" s="100" t="s">
        <v>1190</v>
      </c>
      <c r="B3428" s="97" t="s">
        <v>229</v>
      </c>
      <c r="C3428" s="93" t="s">
        <v>597</v>
      </c>
      <c r="D3428" s="93" t="s">
        <v>597</v>
      </c>
      <c r="E3428" s="101"/>
      <c r="F3428" s="101">
        <v>2400</v>
      </c>
      <c r="G3428" s="41">
        <f t="shared" si="57"/>
        <v>6885079.599999994</v>
      </c>
    </row>
    <row r="3429" spans="1:7">
      <c r="A3429" s="100" t="s">
        <v>1190</v>
      </c>
      <c r="B3429" s="71" t="s">
        <v>1094</v>
      </c>
      <c r="C3429" s="58">
        <v>1961</v>
      </c>
      <c r="D3429" s="58" t="s">
        <v>1203</v>
      </c>
      <c r="E3429" s="101"/>
      <c r="F3429" s="101">
        <v>600000</v>
      </c>
      <c r="G3429" s="41">
        <f t="shared" si="57"/>
        <v>6285079.599999994</v>
      </c>
    </row>
    <row r="3430" spans="1:7">
      <c r="A3430" s="100" t="s">
        <v>1190</v>
      </c>
      <c r="B3430" s="97" t="s">
        <v>229</v>
      </c>
      <c r="C3430" s="93" t="s">
        <v>597</v>
      </c>
      <c r="D3430" s="93" t="s">
        <v>597</v>
      </c>
      <c r="E3430" s="101"/>
      <c r="F3430" s="101">
        <v>570</v>
      </c>
      <c r="G3430" s="41">
        <f t="shared" si="57"/>
        <v>6284509.599999994</v>
      </c>
    </row>
    <row r="3431" spans="1:7">
      <c r="A3431" s="100" t="s">
        <v>1190</v>
      </c>
      <c r="B3431" s="97" t="s">
        <v>229</v>
      </c>
      <c r="C3431" s="93" t="s">
        <v>597</v>
      </c>
      <c r="D3431" s="93" t="s">
        <v>597</v>
      </c>
      <c r="E3431" s="101"/>
      <c r="F3431" s="101">
        <v>142400</v>
      </c>
      <c r="G3431" s="41">
        <f t="shared" si="57"/>
        <v>6142109.599999994</v>
      </c>
    </row>
    <row r="3432" spans="1:7">
      <c r="A3432" s="100" t="s">
        <v>1190</v>
      </c>
      <c r="B3432" s="97" t="s">
        <v>229</v>
      </c>
      <c r="C3432" s="93" t="s">
        <v>597</v>
      </c>
      <c r="D3432" s="93" t="s">
        <v>597</v>
      </c>
      <c r="E3432" s="101"/>
      <c r="F3432" s="101">
        <v>91</v>
      </c>
      <c r="G3432" s="41">
        <f t="shared" si="57"/>
        <v>6142018.599999994</v>
      </c>
    </row>
    <row r="3433" spans="1:7">
      <c r="A3433" s="100" t="s">
        <v>1190</v>
      </c>
      <c r="B3433" s="97" t="s">
        <v>229</v>
      </c>
      <c r="C3433" s="93" t="s">
        <v>597</v>
      </c>
      <c r="D3433" s="93" t="s">
        <v>597</v>
      </c>
      <c r="E3433" s="101"/>
      <c r="F3433" s="101">
        <v>22784</v>
      </c>
      <c r="G3433" s="41">
        <f t="shared" si="57"/>
        <v>6119234.599999994</v>
      </c>
    </row>
    <row r="3434" spans="1:7">
      <c r="A3434" s="100" t="s">
        <v>1190</v>
      </c>
      <c r="B3434" s="97" t="s">
        <v>229</v>
      </c>
      <c r="C3434" s="93" t="s">
        <v>597</v>
      </c>
      <c r="D3434" s="93" t="s">
        <v>597</v>
      </c>
      <c r="E3434" s="101"/>
      <c r="F3434" s="101">
        <v>480</v>
      </c>
      <c r="G3434" s="41">
        <f t="shared" si="57"/>
        <v>6118754.599999994</v>
      </c>
    </row>
    <row r="3435" spans="1:7">
      <c r="A3435" s="17"/>
      <c r="B3435" s="12" t="s">
        <v>182</v>
      </c>
      <c r="C3435" s="23"/>
      <c r="D3435" s="23"/>
      <c r="E3435" s="9">
        <f>SUM(E3416:E3434)</f>
        <v>0</v>
      </c>
      <c r="F3435" s="9">
        <f>SUM(F3416:F3434)</f>
        <v>4462965</v>
      </c>
      <c r="G3435" s="9">
        <f>G3416+E3435-F3435</f>
        <v>6118754.599999994</v>
      </c>
    </row>
    <row r="3436" spans="1:7">
      <c r="A3436" s="79"/>
      <c r="B3436" s="31"/>
      <c r="C3436" s="38"/>
      <c r="D3436" s="38"/>
      <c r="E3436" s="39"/>
      <c r="F3436" s="39"/>
      <c r="G3436" s="32"/>
    </row>
    <row r="3437" spans="1:7">
      <c r="G3437" s="29"/>
    </row>
    <row r="3438" spans="1:7">
      <c r="B3438" s="1" t="s">
        <v>1168</v>
      </c>
      <c r="C3438" s="1"/>
      <c r="D3438" s="1"/>
      <c r="E3438" s="1" t="s">
        <v>29</v>
      </c>
      <c r="G3438" s="13"/>
    </row>
    <row r="3439" spans="1:7">
      <c r="B3439" s="1" t="s">
        <v>1169</v>
      </c>
      <c r="C3439" s="1"/>
      <c r="D3439" s="1"/>
      <c r="E3439" s="1" t="s">
        <v>1043</v>
      </c>
    </row>
    <row r="3440" spans="1:7">
      <c r="B3440" s="1" t="s">
        <v>30</v>
      </c>
      <c r="E3440" s="1" t="s">
        <v>1044</v>
      </c>
    </row>
    <row r="3453" spans="1:7" ht="18.75">
      <c r="A3453" s="126" t="s">
        <v>0</v>
      </c>
      <c r="B3453" s="126"/>
      <c r="C3453" s="126"/>
      <c r="D3453" s="126"/>
      <c r="E3453" s="126"/>
      <c r="F3453" s="126"/>
      <c r="G3453" s="126"/>
    </row>
    <row r="3454" spans="1:7" ht="15.75">
      <c r="A3454" s="127" t="s">
        <v>1</v>
      </c>
      <c r="B3454" s="127"/>
      <c r="C3454" s="127"/>
      <c r="D3454" s="127"/>
      <c r="E3454" s="127"/>
      <c r="F3454" s="127"/>
      <c r="G3454" s="127"/>
    </row>
    <row r="3455" spans="1:7" ht="15.75">
      <c r="A3455" s="127" t="s">
        <v>2</v>
      </c>
      <c r="B3455" s="127"/>
      <c r="C3455" s="127"/>
      <c r="D3455" s="127"/>
      <c r="E3455" s="127"/>
      <c r="F3455" s="127"/>
      <c r="G3455" s="127"/>
    </row>
    <row r="3456" spans="1:7" ht="15.75">
      <c r="A3456" s="127" t="s">
        <v>831</v>
      </c>
      <c r="B3456" s="127"/>
      <c r="C3456" s="127"/>
      <c r="D3456" s="127"/>
      <c r="E3456" s="127"/>
      <c r="F3456" s="127"/>
      <c r="G3456" s="127"/>
    </row>
    <row r="3457" spans="1:7" ht="15.75">
      <c r="A3457" s="128">
        <v>41883</v>
      </c>
      <c r="B3457" s="127"/>
      <c r="C3457" s="127"/>
      <c r="D3457" s="127"/>
      <c r="E3457" s="127"/>
      <c r="F3457" s="127"/>
      <c r="G3457" s="127"/>
    </row>
    <row r="3458" spans="1:7" ht="15.75">
      <c r="A3458" s="128" t="s">
        <v>330</v>
      </c>
      <c r="B3458" s="127"/>
      <c r="C3458" s="127"/>
      <c r="D3458" s="127"/>
      <c r="E3458" s="127"/>
      <c r="F3458" s="127"/>
      <c r="G3458" s="127"/>
    </row>
    <row r="3459" spans="1:7" ht="15.75">
      <c r="A3459" s="4" t="s">
        <v>4</v>
      </c>
      <c r="B3459" s="5" t="s">
        <v>5</v>
      </c>
      <c r="C3459" s="5" t="s">
        <v>183</v>
      </c>
      <c r="D3459" s="5" t="s">
        <v>184</v>
      </c>
      <c r="E3459" s="5" t="s">
        <v>6</v>
      </c>
      <c r="F3459" s="5" t="s">
        <v>7</v>
      </c>
      <c r="G3459" s="5" t="s">
        <v>8</v>
      </c>
    </row>
    <row r="3460" spans="1:7">
      <c r="A3460" s="33"/>
      <c r="B3460" s="34" t="s">
        <v>181</v>
      </c>
      <c r="C3460" s="28"/>
      <c r="D3460" s="28"/>
      <c r="E3460" s="11">
        <v>0</v>
      </c>
      <c r="F3460" s="11">
        <v>0</v>
      </c>
      <c r="G3460" s="37">
        <f>G3435</f>
        <v>6118754.599999994</v>
      </c>
    </row>
    <row r="3461" spans="1:7" ht="18" customHeight="1">
      <c r="A3461" s="100" t="s">
        <v>1204</v>
      </c>
      <c r="B3461" s="71" t="s">
        <v>1205</v>
      </c>
      <c r="C3461" s="58">
        <v>1962</v>
      </c>
      <c r="D3461" s="58" t="s">
        <v>1207</v>
      </c>
      <c r="E3461" s="101"/>
      <c r="F3461" s="101">
        <v>400000</v>
      </c>
      <c r="G3461" s="41">
        <f>G3460+E3461-F3461</f>
        <v>5718754.599999994</v>
      </c>
    </row>
    <row r="3462" spans="1:7" ht="18" customHeight="1">
      <c r="A3462" s="100" t="s">
        <v>1204</v>
      </c>
      <c r="B3462" s="97" t="s">
        <v>229</v>
      </c>
      <c r="C3462" s="93" t="s">
        <v>597</v>
      </c>
      <c r="D3462" s="93" t="s">
        <v>597</v>
      </c>
      <c r="E3462" s="101"/>
      <c r="F3462" s="101">
        <v>1600</v>
      </c>
      <c r="G3462" s="41">
        <f t="shared" ref="G3462:G3475" si="58">G3461+E3462-F3462</f>
        <v>5717154.599999994</v>
      </c>
    </row>
    <row r="3463" spans="1:7" ht="17.25" customHeight="1">
      <c r="A3463" s="100" t="s">
        <v>1206</v>
      </c>
      <c r="B3463" s="71" t="s">
        <v>974</v>
      </c>
      <c r="C3463" s="58">
        <v>1963</v>
      </c>
      <c r="D3463" s="58" t="s">
        <v>1208</v>
      </c>
      <c r="E3463" s="101"/>
      <c r="F3463" s="101">
        <v>650000</v>
      </c>
      <c r="G3463" s="41">
        <f t="shared" si="58"/>
        <v>5067154.599999994</v>
      </c>
    </row>
    <row r="3464" spans="1:7" ht="17.25" customHeight="1">
      <c r="A3464" s="100" t="s">
        <v>1206</v>
      </c>
      <c r="B3464" s="97" t="s">
        <v>229</v>
      </c>
      <c r="C3464" s="93" t="s">
        <v>597</v>
      </c>
      <c r="D3464" s="93" t="s">
        <v>597</v>
      </c>
      <c r="E3464" s="101"/>
      <c r="F3464" s="101">
        <v>2600</v>
      </c>
      <c r="G3464" s="41">
        <f t="shared" si="58"/>
        <v>5064554.599999994</v>
      </c>
    </row>
    <row r="3465" spans="1:7" ht="17.25" customHeight="1">
      <c r="A3465" s="100" t="s">
        <v>1206</v>
      </c>
      <c r="B3465" s="71" t="s">
        <v>884</v>
      </c>
      <c r="C3465" s="58">
        <v>1964</v>
      </c>
      <c r="D3465" s="58" t="s">
        <v>1209</v>
      </c>
      <c r="E3465" s="101"/>
      <c r="F3465" s="101">
        <v>70000</v>
      </c>
      <c r="G3465" s="41">
        <f t="shared" si="58"/>
        <v>4994554.599999994</v>
      </c>
    </row>
    <row r="3466" spans="1:7" ht="17.25" customHeight="1">
      <c r="A3466" s="100" t="s">
        <v>1206</v>
      </c>
      <c r="B3466" s="97" t="s">
        <v>229</v>
      </c>
      <c r="C3466" s="93" t="s">
        <v>597</v>
      </c>
      <c r="D3466" s="93" t="s">
        <v>597</v>
      </c>
      <c r="E3466" s="101"/>
      <c r="F3466" s="101">
        <v>280</v>
      </c>
      <c r="G3466" s="41">
        <f t="shared" si="58"/>
        <v>4994274.599999994</v>
      </c>
    </row>
    <row r="3467" spans="1:7" ht="16.5" customHeight="1">
      <c r="A3467" s="100" t="s">
        <v>1210</v>
      </c>
      <c r="B3467" s="71" t="s">
        <v>225</v>
      </c>
      <c r="C3467" s="58">
        <v>1965</v>
      </c>
      <c r="D3467" s="58" t="s">
        <v>1215</v>
      </c>
      <c r="E3467" s="101"/>
      <c r="F3467" s="101">
        <v>1627568</v>
      </c>
      <c r="G3467" s="41">
        <f t="shared" si="58"/>
        <v>3366706.599999994</v>
      </c>
    </row>
    <row r="3468" spans="1:7" ht="16.5" customHeight="1">
      <c r="A3468" s="100" t="s">
        <v>1210</v>
      </c>
      <c r="B3468" s="97" t="s">
        <v>229</v>
      </c>
      <c r="C3468" s="93" t="s">
        <v>597</v>
      </c>
      <c r="D3468" s="93" t="s">
        <v>597</v>
      </c>
      <c r="E3468" s="101"/>
      <c r="F3468" s="101">
        <v>1144</v>
      </c>
      <c r="G3468" s="41">
        <f t="shared" si="58"/>
        <v>3365562.599999994</v>
      </c>
    </row>
    <row r="3469" spans="1:7" ht="16.5" customHeight="1">
      <c r="A3469" s="100" t="s">
        <v>1211</v>
      </c>
      <c r="B3469" s="71" t="s">
        <v>1212</v>
      </c>
      <c r="C3469" s="58">
        <v>1966</v>
      </c>
      <c r="D3469" s="58" t="s">
        <v>1216</v>
      </c>
      <c r="E3469" s="101"/>
      <c r="F3469" s="101">
        <v>310000</v>
      </c>
      <c r="G3469" s="41">
        <f t="shared" si="58"/>
        <v>3055562.599999994</v>
      </c>
    </row>
    <row r="3470" spans="1:7" ht="16.5" customHeight="1">
      <c r="A3470" s="100" t="s">
        <v>1211</v>
      </c>
      <c r="B3470" s="97" t="s">
        <v>229</v>
      </c>
      <c r="C3470" s="93" t="s">
        <v>597</v>
      </c>
      <c r="D3470" s="93" t="s">
        <v>597</v>
      </c>
      <c r="E3470" s="101"/>
      <c r="F3470" s="101">
        <v>1240</v>
      </c>
      <c r="G3470" s="41">
        <f t="shared" si="58"/>
        <v>3054322.599999994</v>
      </c>
    </row>
    <row r="3471" spans="1:7" ht="18.75" customHeight="1">
      <c r="A3471" s="100" t="s">
        <v>1213</v>
      </c>
      <c r="B3471" s="71" t="s">
        <v>195</v>
      </c>
      <c r="C3471" s="58">
        <v>1967</v>
      </c>
      <c r="D3471" s="58" t="s">
        <v>1217</v>
      </c>
      <c r="E3471" s="101"/>
      <c r="F3471" s="101">
        <v>286000</v>
      </c>
      <c r="G3471" s="41">
        <f t="shared" si="58"/>
        <v>2768322.599999994</v>
      </c>
    </row>
    <row r="3472" spans="1:7" ht="18.75" customHeight="1">
      <c r="A3472" s="100" t="s">
        <v>1213</v>
      </c>
      <c r="B3472" s="97" t="s">
        <v>229</v>
      </c>
      <c r="C3472" s="93" t="s">
        <v>597</v>
      </c>
      <c r="D3472" s="93" t="s">
        <v>597</v>
      </c>
      <c r="E3472" s="101"/>
      <c r="F3472" s="101">
        <v>3200</v>
      </c>
      <c r="G3472" s="41">
        <f t="shared" si="58"/>
        <v>2765122.599999994</v>
      </c>
    </row>
    <row r="3473" spans="1:8" ht="15.75" customHeight="1">
      <c r="A3473" s="100" t="s">
        <v>1213</v>
      </c>
      <c r="B3473" s="71" t="s">
        <v>1214</v>
      </c>
      <c r="C3473" s="58">
        <v>1968</v>
      </c>
      <c r="D3473" s="58" t="s">
        <v>1218</v>
      </c>
      <c r="E3473" s="101"/>
      <c r="F3473" s="101">
        <v>110000</v>
      </c>
      <c r="G3473" s="41">
        <f t="shared" si="58"/>
        <v>2655122.599999994</v>
      </c>
    </row>
    <row r="3474" spans="1:8">
      <c r="A3474" s="100" t="s">
        <v>1213</v>
      </c>
      <c r="B3474" s="97" t="s">
        <v>229</v>
      </c>
      <c r="C3474" s="93" t="s">
        <v>597</v>
      </c>
      <c r="D3474" s="93" t="s">
        <v>597</v>
      </c>
      <c r="E3474" s="101"/>
      <c r="F3474" s="101">
        <v>440</v>
      </c>
      <c r="G3474" s="41">
        <f t="shared" si="58"/>
        <v>2654682.599999994</v>
      </c>
    </row>
    <row r="3475" spans="1:8" ht="20.25" customHeight="1">
      <c r="A3475" s="100" t="s">
        <v>1240</v>
      </c>
      <c r="B3475" s="97" t="s">
        <v>226</v>
      </c>
      <c r="C3475" s="93">
        <v>1969</v>
      </c>
      <c r="D3475" s="93" t="s">
        <v>1241</v>
      </c>
      <c r="E3475" s="101"/>
      <c r="F3475" s="101">
        <v>800000</v>
      </c>
      <c r="G3475" s="41">
        <f t="shared" si="58"/>
        <v>1854682.599999994</v>
      </c>
    </row>
    <row r="3476" spans="1:8">
      <c r="A3476" s="17"/>
      <c r="B3476" s="12" t="s">
        <v>182</v>
      </c>
      <c r="C3476" s="23"/>
      <c r="D3476" s="23"/>
      <c r="E3476" s="9">
        <f>SUM(E3460:E3474)</f>
        <v>0</v>
      </c>
      <c r="F3476" s="9">
        <f>SUM(F3460:F3475)</f>
        <v>4264072</v>
      </c>
      <c r="G3476" s="9">
        <f>G3460+E3476-F3476</f>
        <v>1854682.599999994</v>
      </c>
      <c r="H3476" s="104">
        <f>F3462+F3464+F3466+F3468+F3470+F3472+F3474</f>
        <v>10504</v>
      </c>
    </row>
    <row r="3477" spans="1:8">
      <c r="A3477" s="79"/>
      <c r="B3477" s="31"/>
      <c r="C3477" s="38"/>
      <c r="D3477" s="38"/>
      <c r="E3477" s="39"/>
      <c r="F3477" s="39"/>
      <c r="G3477" s="32"/>
    </row>
    <row r="3478" spans="1:8">
      <c r="G3478" s="29"/>
    </row>
    <row r="3479" spans="1:8">
      <c r="B3479" s="1" t="s">
        <v>1168</v>
      </c>
      <c r="C3479" s="1"/>
      <c r="D3479" s="1"/>
      <c r="E3479" s="1" t="s">
        <v>29</v>
      </c>
      <c r="G3479" s="13"/>
    </row>
    <row r="3480" spans="1:8">
      <c r="B3480" s="1" t="s">
        <v>1169</v>
      </c>
      <c r="C3480" s="1"/>
      <c r="D3480" s="1"/>
      <c r="E3480" s="1" t="s">
        <v>1043</v>
      </c>
    </row>
    <row r="3481" spans="1:8">
      <c r="B3481" s="1" t="s">
        <v>30</v>
      </c>
      <c r="E3481" s="1" t="s">
        <v>1044</v>
      </c>
    </row>
    <row r="3497" spans="1:7" ht="18.75">
      <c r="A3497" s="126" t="s">
        <v>0</v>
      </c>
      <c r="B3497" s="126"/>
      <c r="C3497" s="126"/>
      <c r="D3497" s="126"/>
      <c r="E3497" s="126"/>
      <c r="F3497" s="126"/>
      <c r="G3497" s="126"/>
    </row>
    <row r="3498" spans="1:7" ht="15.75">
      <c r="A3498" s="127" t="s">
        <v>1</v>
      </c>
      <c r="B3498" s="127"/>
      <c r="C3498" s="127"/>
      <c r="D3498" s="127"/>
      <c r="E3498" s="127"/>
      <c r="F3498" s="127"/>
      <c r="G3498" s="127"/>
    </row>
    <row r="3499" spans="1:7" ht="15.75">
      <c r="A3499" s="127" t="s">
        <v>2</v>
      </c>
      <c r="B3499" s="127"/>
      <c r="C3499" s="127"/>
      <c r="D3499" s="127"/>
      <c r="E3499" s="127"/>
      <c r="F3499" s="127"/>
      <c r="G3499" s="127"/>
    </row>
    <row r="3500" spans="1:7" ht="15.75">
      <c r="A3500" s="127" t="s">
        <v>831</v>
      </c>
      <c r="B3500" s="127"/>
      <c r="C3500" s="127"/>
      <c r="D3500" s="127"/>
      <c r="E3500" s="127"/>
      <c r="F3500" s="127"/>
      <c r="G3500" s="127"/>
    </row>
    <row r="3501" spans="1:7" ht="15.75">
      <c r="A3501" s="128">
        <v>41913</v>
      </c>
      <c r="B3501" s="127"/>
      <c r="C3501" s="127"/>
      <c r="D3501" s="127"/>
      <c r="E3501" s="127"/>
      <c r="F3501" s="127"/>
      <c r="G3501" s="127"/>
    </row>
    <row r="3502" spans="1:7" ht="15.75">
      <c r="A3502" s="128" t="s">
        <v>330</v>
      </c>
      <c r="B3502" s="127"/>
      <c r="C3502" s="127"/>
      <c r="D3502" s="127"/>
      <c r="E3502" s="127"/>
      <c r="F3502" s="127"/>
      <c r="G3502" s="127"/>
    </row>
    <row r="3503" spans="1:7" ht="15.75">
      <c r="A3503" s="4" t="s">
        <v>4</v>
      </c>
      <c r="B3503" s="5" t="s">
        <v>5</v>
      </c>
      <c r="C3503" s="5" t="s">
        <v>183</v>
      </c>
      <c r="D3503" s="5" t="s">
        <v>184</v>
      </c>
      <c r="E3503" s="5" t="s">
        <v>6</v>
      </c>
      <c r="F3503" s="5" t="s">
        <v>7</v>
      </c>
      <c r="G3503" s="5" t="s">
        <v>8</v>
      </c>
    </row>
    <row r="3504" spans="1:7">
      <c r="A3504" s="33"/>
      <c r="B3504" s="34" t="s">
        <v>181</v>
      </c>
      <c r="C3504" s="28"/>
      <c r="D3504" s="28"/>
      <c r="E3504" s="11">
        <v>0</v>
      </c>
      <c r="F3504" s="11">
        <v>0</v>
      </c>
      <c r="G3504" s="37">
        <f>G3476</f>
        <v>1854682.599999994</v>
      </c>
    </row>
    <row r="3505" spans="1:7" ht="20.25" customHeight="1">
      <c r="A3505" s="100" t="s">
        <v>1242</v>
      </c>
      <c r="B3505" s="71" t="s">
        <v>382</v>
      </c>
      <c r="C3505" s="58">
        <v>1970</v>
      </c>
      <c r="D3505" s="58" t="s">
        <v>1243</v>
      </c>
      <c r="E3505" s="105"/>
      <c r="F3505" s="105">
        <v>1000000</v>
      </c>
      <c r="G3505" s="41">
        <f>G3504+E3505-F3505</f>
        <v>854682.59999999404</v>
      </c>
    </row>
    <row r="3506" spans="1:7">
      <c r="A3506" s="100" t="s">
        <v>1242</v>
      </c>
      <c r="B3506" s="97" t="s">
        <v>229</v>
      </c>
      <c r="C3506" s="93" t="s">
        <v>597</v>
      </c>
      <c r="D3506" s="93" t="s">
        <v>597</v>
      </c>
      <c r="E3506" s="101"/>
      <c r="F3506" s="101">
        <v>6510</v>
      </c>
      <c r="G3506" s="41">
        <f t="shared" ref="G3506:G3517" si="59">G3505+E3506-F3506</f>
        <v>848172.59999999404</v>
      </c>
    </row>
    <row r="3507" spans="1:7" ht="20.25" customHeight="1">
      <c r="A3507" s="100" t="s">
        <v>1244</v>
      </c>
      <c r="B3507" s="71" t="s">
        <v>185</v>
      </c>
      <c r="C3507" s="58">
        <v>1971</v>
      </c>
      <c r="D3507" s="58" t="s">
        <v>1247</v>
      </c>
      <c r="E3507" s="101"/>
      <c r="F3507" s="105">
        <v>71000</v>
      </c>
      <c r="G3507" s="41">
        <f t="shared" si="59"/>
        <v>777172.59999999404</v>
      </c>
    </row>
    <row r="3508" spans="1:7">
      <c r="A3508" s="100" t="s">
        <v>1244</v>
      </c>
      <c r="B3508" s="97" t="s">
        <v>229</v>
      </c>
      <c r="C3508" s="93" t="s">
        <v>597</v>
      </c>
      <c r="D3508" s="93" t="s">
        <v>597</v>
      </c>
      <c r="E3508" s="101"/>
      <c r="F3508" s="105">
        <v>4000</v>
      </c>
      <c r="G3508" s="41">
        <f t="shared" si="59"/>
        <v>773172.59999999404</v>
      </c>
    </row>
    <row r="3509" spans="1:7" ht="18" customHeight="1">
      <c r="A3509" s="100" t="s">
        <v>1244</v>
      </c>
      <c r="B3509" s="71" t="s">
        <v>1245</v>
      </c>
      <c r="C3509" s="58">
        <v>1972</v>
      </c>
      <c r="D3509" s="58" t="s">
        <v>1248</v>
      </c>
      <c r="E3509" s="101"/>
      <c r="F3509" s="105">
        <v>125000</v>
      </c>
      <c r="G3509" s="41">
        <f t="shared" si="59"/>
        <v>648172.59999999404</v>
      </c>
    </row>
    <row r="3510" spans="1:7">
      <c r="A3510" s="100" t="s">
        <v>1244</v>
      </c>
      <c r="B3510" s="97" t="s">
        <v>229</v>
      </c>
      <c r="C3510" s="93" t="s">
        <v>597</v>
      </c>
      <c r="D3510" s="93" t="s">
        <v>597</v>
      </c>
      <c r="E3510" s="101"/>
      <c r="F3510" s="105">
        <v>26</v>
      </c>
      <c r="G3510" s="41">
        <f t="shared" si="59"/>
        <v>648146.59999999404</v>
      </c>
    </row>
    <row r="3511" spans="1:7" ht="18.75" customHeight="1">
      <c r="A3511" s="100" t="s">
        <v>1246</v>
      </c>
      <c r="B3511" s="71" t="s">
        <v>226</v>
      </c>
      <c r="C3511" s="58">
        <v>1973</v>
      </c>
      <c r="D3511" s="58" t="s">
        <v>1249</v>
      </c>
      <c r="E3511" s="101"/>
      <c r="F3511" s="105">
        <v>600000</v>
      </c>
      <c r="G3511" s="41">
        <f t="shared" si="59"/>
        <v>48146.59999999404</v>
      </c>
    </row>
    <row r="3512" spans="1:7">
      <c r="A3512" s="100" t="s">
        <v>1246</v>
      </c>
      <c r="B3512" s="97" t="s">
        <v>229</v>
      </c>
      <c r="C3512" s="93" t="s">
        <v>597</v>
      </c>
      <c r="D3512" s="93" t="s">
        <v>597</v>
      </c>
      <c r="E3512" s="101"/>
      <c r="F3512" s="101">
        <v>6500</v>
      </c>
      <c r="G3512" s="41">
        <f t="shared" si="59"/>
        <v>41646.59999999404</v>
      </c>
    </row>
    <row r="3513" spans="1:7">
      <c r="A3513" s="100" t="s">
        <v>1246</v>
      </c>
      <c r="B3513" s="97" t="s">
        <v>229</v>
      </c>
      <c r="C3513" s="93" t="s">
        <v>597</v>
      </c>
      <c r="D3513" s="93" t="s">
        <v>597</v>
      </c>
      <c r="E3513" s="101"/>
      <c r="F3513" s="101">
        <v>4</v>
      </c>
      <c r="G3513" s="41">
        <f t="shared" si="59"/>
        <v>41642.59999999404</v>
      </c>
    </row>
    <row r="3514" spans="1:7">
      <c r="A3514" s="100" t="s">
        <v>1246</v>
      </c>
      <c r="B3514" s="97" t="s">
        <v>229</v>
      </c>
      <c r="C3514" s="93" t="s">
        <v>597</v>
      </c>
      <c r="D3514" s="93" t="s">
        <v>597</v>
      </c>
      <c r="E3514" s="101"/>
      <c r="F3514" s="101">
        <v>1040</v>
      </c>
      <c r="G3514" s="41">
        <f t="shared" si="59"/>
        <v>40602.59999999404</v>
      </c>
    </row>
    <row r="3515" spans="1:7">
      <c r="A3515" s="100" t="s">
        <v>1246</v>
      </c>
      <c r="B3515" s="97" t="s">
        <v>229</v>
      </c>
      <c r="C3515" s="93" t="s">
        <v>597</v>
      </c>
      <c r="D3515" s="93" t="s">
        <v>597</v>
      </c>
      <c r="E3515" s="101"/>
      <c r="F3515" s="101">
        <v>284</v>
      </c>
      <c r="G3515" s="41">
        <f t="shared" si="59"/>
        <v>40318.59999999404</v>
      </c>
    </row>
    <row r="3516" spans="1:7">
      <c r="A3516" s="100" t="s">
        <v>1246</v>
      </c>
      <c r="B3516" s="97" t="s">
        <v>229</v>
      </c>
      <c r="C3516" s="93" t="s">
        <v>597</v>
      </c>
      <c r="D3516" s="93" t="s">
        <v>597</v>
      </c>
      <c r="E3516" s="101"/>
      <c r="F3516" s="101">
        <v>500</v>
      </c>
      <c r="G3516" s="41">
        <f t="shared" si="59"/>
        <v>39818.59999999404</v>
      </c>
    </row>
    <row r="3517" spans="1:7">
      <c r="A3517" s="100" t="s">
        <v>1246</v>
      </c>
      <c r="B3517" s="97" t="s">
        <v>229</v>
      </c>
      <c r="C3517" s="93" t="s">
        <v>597</v>
      </c>
      <c r="D3517" s="93" t="s">
        <v>597</v>
      </c>
      <c r="E3517" s="101"/>
      <c r="F3517" s="101">
        <v>2400</v>
      </c>
      <c r="G3517" s="41">
        <f t="shared" si="59"/>
        <v>37418.59999999404</v>
      </c>
    </row>
    <row r="3518" spans="1:7">
      <c r="A3518" s="17"/>
      <c r="B3518" s="12" t="s">
        <v>182</v>
      </c>
      <c r="C3518" s="23"/>
      <c r="D3518" s="23"/>
      <c r="E3518" s="9">
        <f>SUM(E3504:E3517)</f>
        <v>0</v>
      </c>
      <c r="F3518" s="9">
        <f>SUM(F3504:F3517)</f>
        <v>1817264</v>
      </c>
      <c r="G3518" s="9">
        <f>G3504+E3518-F3518</f>
        <v>37418.59999999404</v>
      </c>
    </row>
    <row r="3519" spans="1:7">
      <c r="A3519" s="79"/>
      <c r="B3519" s="31"/>
      <c r="C3519" s="38"/>
      <c r="D3519" s="38"/>
      <c r="E3519" s="39"/>
      <c r="F3519" s="39"/>
      <c r="G3519" s="32"/>
    </row>
    <row r="3520" spans="1:7">
      <c r="A3520" s="79"/>
      <c r="B3520" s="31"/>
      <c r="C3520" s="38"/>
      <c r="D3520" s="38"/>
      <c r="E3520" s="39"/>
      <c r="F3520" s="39"/>
      <c r="G3520" s="32"/>
    </row>
    <row r="3521" spans="1:7">
      <c r="A3521" s="79"/>
      <c r="B3521" s="31"/>
      <c r="C3521" s="38"/>
      <c r="D3521" s="38"/>
      <c r="E3521" s="39"/>
      <c r="F3521" s="39"/>
      <c r="G3521" s="32"/>
    </row>
    <row r="3522" spans="1:7">
      <c r="A3522" s="79"/>
      <c r="B3522" s="31"/>
      <c r="C3522" s="38"/>
      <c r="D3522" s="38"/>
      <c r="E3522" s="39"/>
      <c r="F3522" s="39"/>
      <c r="G3522" s="32"/>
    </row>
    <row r="3523" spans="1:7">
      <c r="A3523" s="79"/>
      <c r="B3523" s="31"/>
      <c r="C3523" s="38"/>
      <c r="D3523" s="38"/>
      <c r="E3523" s="39"/>
      <c r="F3523" s="39"/>
      <c r="G3523" s="32"/>
    </row>
    <row r="3524" spans="1:7">
      <c r="G3524" s="29"/>
    </row>
    <row r="3525" spans="1:7">
      <c r="B3525" s="1" t="s">
        <v>1168</v>
      </c>
      <c r="C3525" s="1"/>
      <c r="D3525" s="1"/>
      <c r="E3525" s="1" t="s">
        <v>29</v>
      </c>
      <c r="G3525" s="13"/>
    </row>
    <row r="3526" spans="1:7">
      <c r="B3526" s="1" t="s">
        <v>1169</v>
      </c>
      <c r="C3526" s="1"/>
      <c r="D3526" s="1"/>
      <c r="E3526" s="1" t="s">
        <v>1043</v>
      </c>
    </row>
    <row r="3527" spans="1:7">
      <c r="B3527" s="1" t="s">
        <v>30</v>
      </c>
      <c r="E3527" s="1" t="s">
        <v>1044</v>
      </c>
    </row>
    <row r="3542" spans="1:7" ht="18.75">
      <c r="A3542" s="126" t="s">
        <v>0</v>
      </c>
      <c r="B3542" s="126"/>
      <c r="C3542" s="126"/>
      <c r="D3542" s="126"/>
      <c r="E3542" s="126"/>
      <c r="F3542" s="126"/>
      <c r="G3542" s="126"/>
    </row>
    <row r="3543" spans="1:7" ht="15.75">
      <c r="A3543" s="127" t="s">
        <v>1</v>
      </c>
      <c r="B3543" s="127"/>
      <c r="C3543" s="127"/>
      <c r="D3543" s="127"/>
      <c r="E3543" s="127"/>
      <c r="F3543" s="127"/>
      <c r="G3543" s="127"/>
    </row>
    <row r="3544" spans="1:7" ht="15.75">
      <c r="A3544" s="127" t="s">
        <v>2</v>
      </c>
      <c r="B3544" s="127"/>
      <c r="C3544" s="127"/>
      <c r="D3544" s="127"/>
      <c r="E3544" s="127"/>
      <c r="F3544" s="127"/>
      <c r="G3544" s="127"/>
    </row>
    <row r="3545" spans="1:7" ht="15.75">
      <c r="A3545" s="127" t="s">
        <v>831</v>
      </c>
      <c r="B3545" s="127"/>
      <c r="C3545" s="127"/>
      <c r="D3545" s="127"/>
      <c r="E3545" s="127"/>
      <c r="F3545" s="127"/>
      <c r="G3545" s="127"/>
    </row>
    <row r="3546" spans="1:7" ht="15.75">
      <c r="A3546" s="128">
        <v>41944</v>
      </c>
      <c r="B3546" s="127"/>
      <c r="C3546" s="127"/>
      <c r="D3546" s="127"/>
      <c r="E3546" s="127"/>
      <c r="F3546" s="127"/>
      <c r="G3546" s="127"/>
    </row>
    <row r="3547" spans="1:7" ht="15.75">
      <c r="A3547" s="128" t="s">
        <v>330</v>
      </c>
      <c r="B3547" s="127"/>
      <c r="C3547" s="127"/>
      <c r="D3547" s="127"/>
      <c r="E3547" s="127"/>
      <c r="F3547" s="127"/>
      <c r="G3547" s="127"/>
    </row>
    <row r="3548" spans="1:7" ht="15.75">
      <c r="A3548" s="4" t="s">
        <v>4</v>
      </c>
      <c r="B3548" s="5" t="s">
        <v>5</v>
      </c>
      <c r="C3548" s="5" t="s">
        <v>183</v>
      </c>
      <c r="D3548" s="5" t="s">
        <v>184</v>
      </c>
      <c r="E3548" s="5" t="s">
        <v>6</v>
      </c>
      <c r="F3548" s="5" t="s">
        <v>7</v>
      </c>
      <c r="G3548" s="5" t="s">
        <v>8</v>
      </c>
    </row>
    <row r="3549" spans="1:7">
      <c r="A3549" s="33"/>
      <c r="B3549" s="34" t="s">
        <v>181</v>
      </c>
      <c r="C3549" s="28"/>
      <c r="D3549" s="28"/>
      <c r="E3549" s="11">
        <v>0</v>
      </c>
      <c r="F3549" s="11">
        <v>0</v>
      </c>
      <c r="G3549" s="37">
        <f>G3518</f>
        <v>37418.59999999404</v>
      </c>
    </row>
    <row r="3550" spans="1:7">
      <c r="A3550" s="17"/>
      <c r="B3550" s="12" t="s">
        <v>182</v>
      </c>
      <c r="C3550" s="23"/>
      <c r="D3550" s="23"/>
      <c r="E3550" s="9">
        <f>SUM(E3549:E3549)</f>
        <v>0</v>
      </c>
      <c r="F3550" s="9">
        <f>SUM(F3549:F3549)</f>
        <v>0</v>
      </c>
      <c r="G3550" s="9">
        <f>G3549+E3550-F3550</f>
        <v>37418.59999999404</v>
      </c>
    </row>
    <row r="3551" spans="1:7">
      <c r="A3551" s="79"/>
      <c r="B3551" s="31"/>
      <c r="C3551" s="38"/>
      <c r="D3551" s="38"/>
      <c r="E3551" s="39"/>
      <c r="F3551" s="39"/>
      <c r="G3551" s="32"/>
    </row>
    <row r="3552" spans="1:7">
      <c r="A3552" s="79"/>
      <c r="B3552" s="31"/>
      <c r="C3552" s="38"/>
      <c r="D3552" s="38"/>
      <c r="E3552" s="39"/>
      <c r="F3552" s="39"/>
      <c r="G3552" s="32"/>
    </row>
    <row r="3553" spans="1:7">
      <c r="A3553" s="79"/>
      <c r="B3553" s="31"/>
      <c r="C3553" s="38"/>
      <c r="D3553" s="38"/>
      <c r="E3553" s="39"/>
      <c r="F3553" s="39"/>
      <c r="G3553" s="32"/>
    </row>
    <row r="3554" spans="1:7">
      <c r="A3554" s="79"/>
      <c r="B3554" s="31"/>
      <c r="C3554" s="38"/>
      <c r="D3554" s="38"/>
      <c r="E3554" s="39"/>
      <c r="F3554" s="39"/>
      <c r="G3554" s="32"/>
    </row>
    <row r="3555" spans="1:7">
      <c r="A3555" s="79"/>
      <c r="B3555" s="31"/>
      <c r="C3555" s="38"/>
      <c r="D3555" s="38"/>
      <c r="E3555" s="39"/>
      <c r="F3555" s="39"/>
      <c r="G3555" s="32"/>
    </row>
    <row r="3556" spans="1:7">
      <c r="G3556" s="29"/>
    </row>
    <row r="3557" spans="1:7">
      <c r="B3557" s="1" t="s">
        <v>1168</v>
      </c>
      <c r="C3557" s="1"/>
      <c r="D3557" s="1"/>
      <c r="E3557" s="1" t="s">
        <v>29</v>
      </c>
      <c r="G3557" s="13"/>
    </row>
    <row r="3558" spans="1:7">
      <c r="B3558" s="1" t="s">
        <v>1169</v>
      </c>
      <c r="C3558" s="1"/>
      <c r="D3558" s="1"/>
      <c r="E3558" s="1" t="s">
        <v>1043</v>
      </c>
    </row>
    <row r="3559" spans="1:7">
      <c r="B3559" s="1" t="s">
        <v>30</v>
      </c>
      <c r="E3559" s="1" t="s">
        <v>1044</v>
      </c>
    </row>
    <row r="3588" spans="1:7" ht="18.75">
      <c r="A3588" s="126" t="s">
        <v>0</v>
      </c>
      <c r="B3588" s="126"/>
      <c r="C3588" s="126"/>
      <c r="D3588" s="126"/>
      <c r="E3588" s="126"/>
      <c r="F3588" s="126"/>
      <c r="G3588" s="126"/>
    </row>
    <row r="3589" spans="1:7" ht="15.75">
      <c r="A3589" s="127" t="s">
        <v>1</v>
      </c>
      <c r="B3589" s="127"/>
      <c r="C3589" s="127"/>
      <c r="D3589" s="127"/>
      <c r="E3589" s="127"/>
      <c r="F3589" s="127"/>
      <c r="G3589" s="127"/>
    </row>
    <row r="3590" spans="1:7" ht="15.75">
      <c r="A3590" s="127" t="s">
        <v>2</v>
      </c>
      <c r="B3590" s="127"/>
      <c r="C3590" s="127"/>
      <c r="D3590" s="127"/>
      <c r="E3590" s="127"/>
      <c r="F3590" s="127"/>
      <c r="G3590" s="127"/>
    </row>
    <row r="3591" spans="1:7" ht="15.75">
      <c r="A3591" s="127" t="s">
        <v>831</v>
      </c>
      <c r="B3591" s="127"/>
      <c r="C3591" s="127"/>
      <c r="D3591" s="127"/>
      <c r="E3591" s="127"/>
      <c r="F3591" s="127"/>
      <c r="G3591" s="127"/>
    </row>
    <row r="3592" spans="1:7" ht="15.75">
      <c r="A3592" s="128">
        <v>41974</v>
      </c>
      <c r="B3592" s="127"/>
      <c r="C3592" s="127"/>
      <c r="D3592" s="127"/>
      <c r="E3592" s="127"/>
      <c r="F3592" s="127"/>
      <c r="G3592" s="127"/>
    </row>
    <row r="3593" spans="1:7" ht="15.75">
      <c r="A3593" s="128" t="s">
        <v>330</v>
      </c>
      <c r="B3593" s="127"/>
      <c r="C3593" s="127"/>
      <c r="D3593" s="127"/>
      <c r="E3593" s="127"/>
      <c r="F3593" s="127"/>
      <c r="G3593" s="127"/>
    </row>
    <row r="3594" spans="1:7" ht="15.75">
      <c r="A3594" s="4" t="s">
        <v>4</v>
      </c>
      <c r="B3594" s="5" t="s">
        <v>5</v>
      </c>
      <c r="C3594" s="5" t="s">
        <v>183</v>
      </c>
      <c r="D3594" s="5" t="s">
        <v>184</v>
      </c>
      <c r="E3594" s="5" t="s">
        <v>6</v>
      </c>
      <c r="F3594" s="5" t="s">
        <v>7</v>
      </c>
      <c r="G3594" s="5" t="s">
        <v>8</v>
      </c>
    </row>
    <row r="3595" spans="1:7">
      <c r="A3595" s="33"/>
      <c r="B3595" s="34" t="s">
        <v>181</v>
      </c>
      <c r="C3595" s="28"/>
      <c r="D3595" s="28"/>
      <c r="E3595" s="11">
        <v>0</v>
      </c>
      <c r="F3595" s="11">
        <v>0</v>
      </c>
      <c r="G3595" s="37">
        <f>G3550</f>
        <v>37418.59999999404</v>
      </c>
    </row>
    <row r="3596" spans="1:7">
      <c r="A3596" s="100" t="s">
        <v>1282</v>
      </c>
      <c r="B3596" s="43" t="s">
        <v>1299</v>
      </c>
      <c r="C3596" s="55"/>
      <c r="D3596" s="55"/>
      <c r="E3596" s="11">
        <v>11577798</v>
      </c>
      <c r="F3596" s="11"/>
      <c r="G3596" s="41">
        <f>G3595+E3596-F3596</f>
        <v>11615216.599999994</v>
      </c>
    </row>
    <row r="3597" spans="1:7" ht="15" customHeight="1">
      <c r="A3597" s="100" t="s">
        <v>1282</v>
      </c>
      <c r="B3597" s="71" t="s">
        <v>1283</v>
      </c>
      <c r="C3597" s="58">
        <v>1974</v>
      </c>
      <c r="D3597" s="58" t="s">
        <v>1290</v>
      </c>
      <c r="E3597" s="59"/>
      <c r="F3597" s="59">
        <v>600000</v>
      </c>
      <c r="G3597" s="41">
        <f t="shared" ref="G3597:G3618" si="60">G3596+E3597-F3597</f>
        <v>11015216.599999994</v>
      </c>
    </row>
    <row r="3598" spans="1:7" ht="20.25" customHeight="1">
      <c r="A3598" s="100" t="s">
        <v>1282</v>
      </c>
      <c r="B3598" s="71" t="s">
        <v>947</v>
      </c>
      <c r="C3598" s="58">
        <v>1975</v>
      </c>
      <c r="D3598" s="58" t="s">
        <v>1291</v>
      </c>
      <c r="E3598" s="59"/>
      <c r="F3598" s="59">
        <v>75000</v>
      </c>
      <c r="G3598" s="41">
        <f t="shared" si="60"/>
        <v>10940216.599999994</v>
      </c>
    </row>
    <row r="3599" spans="1:7" ht="18.75" customHeight="1">
      <c r="A3599" s="100" t="s">
        <v>1282</v>
      </c>
      <c r="B3599" s="71" t="s">
        <v>1258</v>
      </c>
      <c r="C3599" s="58">
        <v>1976</v>
      </c>
      <c r="D3599" s="58" t="s">
        <v>1292</v>
      </c>
      <c r="E3599" s="59"/>
      <c r="F3599" s="59">
        <v>221000</v>
      </c>
      <c r="G3599" s="41">
        <f t="shared" si="60"/>
        <v>10719216.599999994</v>
      </c>
    </row>
    <row r="3600" spans="1:7" ht="18" customHeight="1">
      <c r="A3600" s="100" t="s">
        <v>1282</v>
      </c>
      <c r="B3600" s="71" t="s">
        <v>477</v>
      </c>
      <c r="C3600" s="58">
        <v>1977</v>
      </c>
      <c r="D3600" s="58" t="s">
        <v>1293</v>
      </c>
      <c r="E3600" s="59"/>
      <c r="F3600" s="59">
        <v>700000</v>
      </c>
      <c r="G3600" s="41">
        <f t="shared" si="60"/>
        <v>10019216.599999994</v>
      </c>
    </row>
    <row r="3601" spans="1:7" ht="20.25" customHeight="1">
      <c r="A3601" s="100" t="s">
        <v>1282</v>
      </c>
      <c r="B3601" s="71" t="s">
        <v>974</v>
      </c>
      <c r="C3601" s="58">
        <v>1978</v>
      </c>
      <c r="D3601" s="58" t="s">
        <v>1294</v>
      </c>
      <c r="E3601" s="59"/>
      <c r="F3601" s="59">
        <v>2344950</v>
      </c>
      <c r="G3601" s="41">
        <f t="shared" si="60"/>
        <v>7674266.599999994</v>
      </c>
    </row>
    <row r="3602" spans="1:7" ht="18.75" customHeight="1">
      <c r="A3602" s="100" t="s">
        <v>1284</v>
      </c>
      <c r="B3602" s="71" t="s">
        <v>29</v>
      </c>
      <c r="C3602" s="58">
        <v>1979</v>
      </c>
      <c r="D3602" s="58" t="s">
        <v>1295</v>
      </c>
      <c r="E3602" s="59"/>
      <c r="F3602" s="59">
        <v>3200000</v>
      </c>
      <c r="G3602" s="41">
        <f t="shared" si="60"/>
        <v>4474266.599999994</v>
      </c>
    </row>
    <row r="3603" spans="1:7" ht="21" customHeight="1">
      <c r="A3603" s="100" t="s">
        <v>1284</v>
      </c>
      <c r="B3603" s="71" t="s">
        <v>225</v>
      </c>
      <c r="C3603" s="58">
        <v>1980</v>
      </c>
      <c r="D3603" s="58" t="s">
        <v>1296</v>
      </c>
      <c r="E3603" s="59"/>
      <c r="F3603" s="59">
        <v>1594112</v>
      </c>
      <c r="G3603" s="41">
        <f t="shared" si="60"/>
        <v>2880154.599999994</v>
      </c>
    </row>
    <row r="3604" spans="1:7" ht="16.5" customHeight="1">
      <c r="A3604" s="100" t="s">
        <v>1284</v>
      </c>
      <c r="B3604" s="71" t="s">
        <v>290</v>
      </c>
      <c r="C3604" s="58">
        <v>1981</v>
      </c>
      <c r="D3604" s="58" t="s">
        <v>1297</v>
      </c>
      <c r="E3604" s="59"/>
      <c r="F3604" s="59">
        <v>957280</v>
      </c>
      <c r="G3604" s="41">
        <f t="shared" si="60"/>
        <v>1922874.599999994</v>
      </c>
    </row>
    <row r="3605" spans="1:7" ht="19.5" customHeight="1">
      <c r="A3605" s="100" t="s">
        <v>1285</v>
      </c>
      <c r="B3605" s="71" t="s">
        <v>230</v>
      </c>
      <c r="C3605" s="58">
        <v>1982</v>
      </c>
      <c r="D3605" s="58" t="s">
        <v>1298</v>
      </c>
      <c r="E3605" s="59"/>
      <c r="F3605" s="59">
        <v>1540458</v>
      </c>
      <c r="G3605" s="41">
        <f t="shared" si="60"/>
        <v>382416.59999999404</v>
      </c>
    </row>
    <row r="3606" spans="1:7" ht="17.25" customHeight="1">
      <c r="A3606" s="40">
        <v>42004</v>
      </c>
      <c r="B3606" s="43" t="s">
        <v>1270</v>
      </c>
      <c r="C3606" s="28"/>
      <c r="D3606" s="28"/>
      <c r="E3606" s="11"/>
      <c r="F3606" s="8">
        <v>4</v>
      </c>
      <c r="G3606" s="41">
        <f t="shared" si="60"/>
        <v>382412.59999999404</v>
      </c>
    </row>
    <row r="3607" spans="1:7" ht="16.5" customHeight="1">
      <c r="A3607" s="40">
        <v>42004</v>
      </c>
      <c r="B3607" s="43" t="s">
        <v>1270</v>
      </c>
      <c r="C3607" s="28"/>
      <c r="D3607" s="28"/>
      <c r="E3607" s="11"/>
      <c r="F3607" s="8">
        <v>992</v>
      </c>
      <c r="G3607" s="41">
        <f t="shared" si="60"/>
        <v>381420.59999999404</v>
      </c>
    </row>
    <row r="3608" spans="1:7" ht="17.25" customHeight="1">
      <c r="A3608" s="40">
        <v>42004</v>
      </c>
      <c r="B3608" s="43" t="s">
        <v>1270</v>
      </c>
      <c r="C3608" s="28"/>
      <c r="D3608" s="28"/>
      <c r="E3608" s="11"/>
      <c r="F3608" s="8">
        <v>25</v>
      </c>
      <c r="G3608" s="41">
        <f t="shared" si="60"/>
        <v>381395.59999999404</v>
      </c>
    </row>
    <row r="3609" spans="1:7" ht="19.5" customHeight="1">
      <c r="A3609" s="40">
        <v>42004</v>
      </c>
      <c r="B3609" s="43" t="s">
        <v>1270</v>
      </c>
      <c r="C3609" s="28"/>
      <c r="D3609" s="28"/>
      <c r="E3609" s="11"/>
      <c r="F3609" s="8">
        <v>6200</v>
      </c>
      <c r="G3609" s="41">
        <f t="shared" si="60"/>
        <v>375195.59999999404</v>
      </c>
    </row>
    <row r="3610" spans="1:7">
      <c r="A3610" s="40">
        <v>42004</v>
      </c>
      <c r="B3610" s="43" t="s">
        <v>1270</v>
      </c>
      <c r="C3610" s="28"/>
      <c r="D3610" s="28"/>
      <c r="E3610" s="11"/>
      <c r="F3610" s="8">
        <v>2400</v>
      </c>
      <c r="G3610" s="41">
        <f t="shared" si="60"/>
        <v>372795.59999999404</v>
      </c>
    </row>
    <row r="3611" spans="1:7">
      <c r="A3611" s="40">
        <v>42004</v>
      </c>
      <c r="B3611" s="43" t="s">
        <v>1270</v>
      </c>
      <c r="C3611" s="28"/>
      <c r="D3611" s="28"/>
      <c r="E3611" s="11"/>
      <c r="F3611" s="8">
        <v>884</v>
      </c>
      <c r="G3611" s="41">
        <f t="shared" si="60"/>
        <v>371911.59999999404</v>
      </c>
    </row>
    <row r="3612" spans="1:7">
      <c r="A3612" s="40">
        <v>42004</v>
      </c>
      <c r="B3612" s="43" t="s">
        <v>1270</v>
      </c>
      <c r="C3612" s="28"/>
      <c r="D3612" s="28"/>
      <c r="E3612" s="11"/>
      <c r="F3612" s="8">
        <v>300</v>
      </c>
      <c r="G3612" s="41">
        <f t="shared" si="60"/>
        <v>371611.59999999404</v>
      </c>
    </row>
    <row r="3613" spans="1:7">
      <c r="A3613" s="40">
        <v>42004</v>
      </c>
      <c r="B3613" s="43" t="s">
        <v>1270</v>
      </c>
      <c r="C3613" s="28"/>
      <c r="D3613" s="28"/>
      <c r="E3613" s="11"/>
      <c r="F3613" s="8">
        <v>9380</v>
      </c>
      <c r="G3613" s="41">
        <f t="shared" si="60"/>
        <v>362231.59999999404</v>
      </c>
    </row>
    <row r="3614" spans="1:7">
      <c r="A3614" s="40">
        <v>42004</v>
      </c>
      <c r="B3614" s="43" t="s">
        <v>1270</v>
      </c>
      <c r="C3614" s="28"/>
      <c r="D3614" s="28"/>
      <c r="E3614" s="11"/>
      <c r="F3614" s="8">
        <v>2800</v>
      </c>
      <c r="G3614" s="41">
        <f t="shared" si="60"/>
        <v>359431.59999999404</v>
      </c>
    </row>
    <row r="3615" spans="1:7">
      <c r="A3615" s="40">
        <v>42004</v>
      </c>
      <c r="B3615" s="43" t="s">
        <v>1270</v>
      </c>
      <c r="C3615" s="28"/>
      <c r="D3615" s="28"/>
      <c r="E3615" s="11"/>
      <c r="F3615" s="8">
        <v>12800</v>
      </c>
      <c r="G3615" s="41">
        <f t="shared" si="60"/>
        <v>346631.59999999404</v>
      </c>
    </row>
    <row r="3616" spans="1:7">
      <c r="A3616" s="40">
        <v>42004</v>
      </c>
      <c r="B3616" s="43" t="s">
        <v>1270</v>
      </c>
      <c r="C3616" s="28"/>
      <c r="D3616" s="28"/>
      <c r="E3616" s="11"/>
      <c r="F3616" s="8">
        <v>3829</v>
      </c>
      <c r="G3616" s="41">
        <f t="shared" si="60"/>
        <v>342802.59999999404</v>
      </c>
    </row>
    <row r="3617" spans="1:7">
      <c r="A3617" s="40">
        <v>42004</v>
      </c>
      <c r="B3617" s="43" t="s">
        <v>1270</v>
      </c>
      <c r="C3617" s="28"/>
      <c r="D3617" s="28"/>
      <c r="E3617" s="11"/>
      <c r="F3617" s="11">
        <v>6376</v>
      </c>
      <c r="G3617" s="41">
        <f t="shared" si="60"/>
        <v>336426.59999999404</v>
      </c>
    </row>
    <row r="3618" spans="1:7">
      <c r="A3618" s="40">
        <v>42004</v>
      </c>
      <c r="B3618" s="43" t="s">
        <v>1270</v>
      </c>
      <c r="C3618" s="28"/>
      <c r="D3618" s="28"/>
      <c r="E3618" s="11"/>
      <c r="F3618" s="8">
        <v>6162</v>
      </c>
      <c r="G3618" s="41">
        <f t="shared" si="60"/>
        <v>330264.59999999404</v>
      </c>
    </row>
    <row r="3619" spans="1:7">
      <c r="A3619" s="17"/>
      <c r="B3619" s="12" t="s">
        <v>182</v>
      </c>
      <c r="C3619" s="23"/>
      <c r="D3619" s="23"/>
      <c r="E3619" s="9">
        <f>SUM(E3595:E3618)</f>
        <v>11577798</v>
      </c>
      <c r="F3619" s="9">
        <f>SUM(F3595:F3618)</f>
        <v>11284952</v>
      </c>
      <c r="G3619" s="9">
        <f>G3595+E3619-F3619</f>
        <v>330264.59999999404</v>
      </c>
    </row>
    <row r="3620" spans="1:7">
      <c r="A3620" s="79"/>
      <c r="B3620" s="31"/>
      <c r="C3620" s="38"/>
      <c r="D3620" s="38"/>
      <c r="E3620" s="32"/>
      <c r="F3620" s="32"/>
      <c r="G3620" s="32"/>
    </row>
    <row r="3621" spans="1:7">
      <c r="A3621" s="79"/>
      <c r="B3621" s="31"/>
      <c r="C3621" s="38"/>
      <c r="D3621" s="38"/>
      <c r="E3621" s="32"/>
      <c r="F3621" s="32"/>
      <c r="G3621" s="32"/>
    </row>
    <row r="3622" spans="1:7">
      <c r="A3622" s="79"/>
      <c r="B3622" s="31"/>
      <c r="C3622" s="38"/>
      <c r="D3622" s="38"/>
      <c r="E3622" s="39"/>
      <c r="F3622" s="39"/>
      <c r="G3622" s="32"/>
    </row>
    <row r="3623" spans="1:7">
      <c r="A3623" s="79"/>
      <c r="B3623" s="31"/>
      <c r="C3623" s="38"/>
      <c r="D3623" s="38"/>
      <c r="E3623" s="39"/>
      <c r="F3623" s="39"/>
      <c r="G3623" s="32"/>
    </row>
    <row r="3624" spans="1:7">
      <c r="B3624" s="1" t="s">
        <v>1168</v>
      </c>
      <c r="C3624" s="1"/>
      <c r="D3624" s="1"/>
      <c r="E3624" s="1" t="s">
        <v>29</v>
      </c>
      <c r="G3624" s="13"/>
    </row>
    <row r="3625" spans="1:7">
      <c r="B3625" s="1" t="s">
        <v>1169</v>
      </c>
      <c r="C3625" s="1"/>
      <c r="D3625" s="1"/>
      <c r="E3625" s="1" t="s">
        <v>1043</v>
      </c>
    </row>
    <row r="3626" spans="1:7">
      <c r="B3626" s="1" t="s">
        <v>30</v>
      </c>
      <c r="E3626" s="1" t="s">
        <v>1044</v>
      </c>
    </row>
    <row r="3632" spans="1:7" ht="18.75">
      <c r="A3632" s="126" t="s">
        <v>0</v>
      </c>
      <c r="B3632" s="126"/>
      <c r="C3632" s="126"/>
      <c r="D3632" s="126"/>
      <c r="E3632" s="126"/>
      <c r="F3632" s="126"/>
      <c r="G3632" s="126"/>
    </row>
    <row r="3633" spans="1:7" ht="15.75">
      <c r="A3633" s="127" t="s">
        <v>1</v>
      </c>
      <c r="B3633" s="127"/>
      <c r="C3633" s="127"/>
      <c r="D3633" s="127"/>
      <c r="E3633" s="127"/>
      <c r="F3633" s="127"/>
      <c r="G3633" s="127"/>
    </row>
    <row r="3634" spans="1:7" ht="15.75">
      <c r="A3634" s="127" t="s">
        <v>2</v>
      </c>
      <c r="B3634" s="127"/>
      <c r="C3634" s="127"/>
      <c r="D3634" s="127"/>
      <c r="E3634" s="127"/>
      <c r="F3634" s="127"/>
      <c r="G3634" s="127"/>
    </row>
    <row r="3635" spans="1:7" ht="15.75">
      <c r="A3635" s="127" t="s">
        <v>831</v>
      </c>
      <c r="B3635" s="127"/>
      <c r="C3635" s="127"/>
      <c r="D3635" s="127"/>
      <c r="E3635" s="127"/>
      <c r="F3635" s="127"/>
      <c r="G3635" s="127"/>
    </row>
    <row r="3636" spans="1:7" ht="15.75">
      <c r="A3636" s="128">
        <v>42005</v>
      </c>
      <c r="B3636" s="127"/>
      <c r="C3636" s="127"/>
      <c r="D3636" s="127"/>
      <c r="E3636" s="127"/>
      <c r="F3636" s="127"/>
      <c r="G3636" s="127"/>
    </row>
    <row r="3637" spans="1:7" ht="15.75">
      <c r="A3637" s="128" t="s">
        <v>330</v>
      </c>
      <c r="B3637" s="127"/>
      <c r="C3637" s="127"/>
      <c r="D3637" s="127"/>
      <c r="E3637" s="127"/>
      <c r="F3637" s="127"/>
      <c r="G3637" s="127"/>
    </row>
    <row r="3638" spans="1:7" ht="15.75">
      <c r="A3638" s="4" t="s">
        <v>4</v>
      </c>
      <c r="B3638" s="5" t="s">
        <v>5</v>
      </c>
      <c r="C3638" s="5" t="s">
        <v>183</v>
      </c>
      <c r="D3638" s="5" t="s">
        <v>184</v>
      </c>
      <c r="E3638" s="5" t="s">
        <v>6</v>
      </c>
      <c r="F3638" s="5" t="s">
        <v>7</v>
      </c>
      <c r="G3638" s="5" t="s">
        <v>8</v>
      </c>
    </row>
    <row r="3639" spans="1:7">
      <c r="A3639" s="33"/>
      <c r="B3639" s="34" t="s">
        <v>181</v>
      </c>
      <c r="C3639" s="28"/>
      <c r="D3639" s="28"/>
      <c r="E3639" s="11">
        <v>0</v>
      </c>
      <c r="F3639" s="11">
        <v>0</v>
      </c>
      <c r="G3639" s="37">
        <f>G3619</f>
        <v>330264.59999999404</v>
      </c>
    </row>
    <row r="3640" spans="1:7">
      <c r="A3640" s="100" t="s">
        <v>1300</v>
      </c>
      <c r="B3640" s="43" t="s">
        <v>1301</v>
      </c>
      <c r="C3640" s="55"/>
      <c r="D3640" s="55"/>
      <c r="E3640" s="11">
        <v>45000</v>
      </c>
      <c r="F3640" s="11"/>
      <c r="G3640" s="41">
        <f>G3639+E3640-F3640</f>
        <v>375264.59999999404</v>
      </c>
    </row>
    <row r="3641" spans="1:7">
      <c r="A3641" s="100" t="s">
        <v>1300</v>
      </c>
      <c r="B3641" s="43" t="s">
        <v>185</v>
      </c>
      <c r="C3641" s="55">
        <v>1983</v>
      </c>
      <c r="D3641" s="55" t="s">
        <v>1304</v>
      </c>
      <c r="E3641" s="11"/>
      <c r="F3641" s="11">
        <v>369000</v>
      </c>
      <c r="G3641" s="41">
        <f t="shared" ref="G3641:G3642" si="61">G3640+E3641-F3641</f>
        <v>6264.5999999940395</v>
      </c>
    </row>
    <row r="3642" spans="1:7">
      <c r="A3642" s="100" t="s">
        <v>1302</v>
      </c>
      <c r="B3642" s="43" t="s">
        <v>1270</v>
      </c>
      <c r="C3642" s="58" t="s">
        <v>597</v>
      </c>
      <c r="D3642" s="58" t="s">
        <v>597</v>
      </c>
      <c r="E3642" s="59"/>
      <c r="F3642" s="59">
        <v>1476</v>
      </c>
      <c r="G3642" s="41">
        <f t="shared" si="61"/>
        <v>4788.5999999940395</v>
      </c>
    </row>
    <row r="3643" spans="1:7">
      <c r="A3643" s="17"/>
      <c r="B3643" s="12" t="s">
        <v>182</v>
      </c>
      <c r="C3643" s="23"/>
      <c r="D3643" s="23"/>
      <c r="E3643" s="9">
        <f>SUM(E3639:E3642)</f>
        <v>45000</v>
      </c>
      <c r="F3643" s="9">
        <f>SUM(F3639:F3642)</f>
        <v>370476</v>
      </c>
      <c r="G3643" s="9">
        <f>G3639+E3643-F3643</f>
        <v>4788.5999999940395</v>
      </c>
    </row>
    <row r="3644" spans="1:7">
      <c r="A3644" s="79"/>
      <c r="B3644" s="31"/>
      <c r="C3644" s="38"/>
      <c r="D3644" s="38"/>
      <c r="E3644" s="32"/>
      <c r="F3644" s="32"/>
      <c r="G3644" s="32"/>
    </row>
    <row r="3645" spans="1:7">
      <c r="A3645" s="79"/>
      <c r="B3645" s="31"/>
      <c r="C3645" s="38"/>
      <c r="D3645" s="38"/>
      <c r="E3645" s="32"/>
      <c r="F3645" s="32"/>
      <c r="G3645" s="32"/>
    </row>
    <row r="3646" spans="1:7">
      <c r="A3646" s="79"/>
      <c r="B3646" s="31"/>
      <c r="C3646" s="38"/>
      <c r="D3646" s="38"/>
      <c r="E3646" s="39"/>
      <c r="F3646" s="39"/>
      <c r="G3646" s="32"/>
    </row>
    <row r="3647" spans="1:7">
      <c r="A3647" s="79"/>
      <c r="B3647" s="31"/>
      <c r="C3647" s="38"/>
      <c r="D3647" s="38"/>
      <c r="E3647" s="39"/>
      <c r="F3647" s="39"/>
      <c r="G3647" s="32"/>
    </row>
    <row r="3648" spans="1:7">
      <c r="B3648" s="1" t="s">
        <v>28</v>
      </c>
      <c r="C3648" s="1"/>
      <c r="D3648" s="1"/>
      <c r="E3648" s="1" t="s">
        <v>29</v>
      </c>
      <c r="G3648" s="13"/>
    </row>
    <row r="3649" spans="2:5">
      <c r="B3649" s="1" t="s">
        <v>1303</v>
      </c>
      <c r="C3649" s="1"/>
      <c r="D3649" s="1"/>
      <c r="E3649" s="1" t="s">
        <v>1043</v>
      </c>
    </row>
    <row r="3650" spans="2:5">
      <c r="B3650" s="1" t="s">
        <v>30</v>
      </c>
      <c r="E3650" s="1" t="s">
        <v>1044</v>
      </c>
    </row>
    <row r="3678" spans="1:7" ht="18.75">
      <c r="A3678" s="126" t="s">
        <v>0</v>
      </c>
      <c r="B3678" s="126"/>
      <c r="C3678" s="126"/>
      <c r="D3678" s="126"/>
      <c r="E3678" s="126"/>
      <c r="F3678" s="126"/>
      <c r="G3678" s="126"/>
    </row>
    <row r="3679" spans="1:7" ht="15.75">
      <c r="A3679" s="127" t="s">
        <v>1</v>
      </c>
      <c r="B3679" s="127"/>
      <c r="C3679" s="127"/>
      <c r="D3679" s="127"/>
      <c r="E3679" s="127"/>
      <c r="F3679" s="127"/>
      <c r="G3679" s="127"/>
    </row>
    <row r="3680" spans="1:7" ht="15.75">
      <c r="A3680" s="127" t="s">
        <v>2</v>
      </c>
      <c r="B3680" s="127"/>
      <c r="C3680" s="127"/>
      <c r="D3680" s="127"/>
      <c r="E3680" s="127"/>
      <c r="F3680" s="127"/>
      <c r="G3680" s="127"/>
    </row>
    <row r="3681" spans="1:7" ht="15.75">
      <c r="A3681" s="127" t="s">
        <v>831</v>
      </c>
      <c r="B3681" s="127"/>
      <c r="C3681" s="127"/>
      <c r="D3681" s="127"/>
      <c r="E3681" s="127"/>
      <c r="F3681" s="127"/>
      <c r="G3681" s="127"/>
    </row>
    <row r="3682" spans="1:7" ht="15.75">
      <c r="A3682" s="128">
        <v>42036</v>
      </c>
      <c r="B3682" s="127"/>
      <c r="C3682" s="127"/>
      <c r="D3682" s="127"/>
      <c r="E3682" s="127"/>
      <c r="F3682" s="127"/>
      <c r="G3682" s="127"/>
    </row>
    <row r="3683" spans="1:7" ht="15.75">
      <c r="A3683" s="128" t="s">
        <v>330</v>
      </c>
      <c r="B3683" s="127"/>
      <c r="C3683" s="127"/>
      <c r="D3683" s="127"/>
      <c r="E3683" s="127"/>
      <c r="F3683" s="127"/>
      <c r="G3683" s="127"/>
    </row>
    <row r="3684" spans="1:7" ht="15.75">
      <c r="A3684" s="4" t="s">
        <v>4</v>
      </c>
      <c r="B3684" s="5" t="s">
        <v>5</v>
      </c>
      <c r="C3684" s="5" t="s">
        <v>183</v>
      </c>
      <c r="D3684" s="5" t="s">
        <v>184</v>
      </c>
      <c r="E3684" s="5" t="s">
        <v>6</v>
      </c>
      <c r="F3684" s="5" t="s">
        <v>7</v>
      </c>
      <c r="G3684" s="5" t="s">
        <v>8</v>
      </c>
    </row>
    <row r="3685" spans="1:7">
      <c r="A3685" s="33"/>
      <c r="B3685" s="34" t="s">
        <v>181</v>
      </c>
      <c r="C3685" s="28"/>
      <c r="D3685" s="28"/>
      <c r="E3685" s="11">
        <v>0</v>
      </c>
      <c r="F3685" s="11">
        <v>0</v>
      </c>
      <c r="G3685" s="37">
        <f>G3643</f>
        <v>4788.5999999940395</v>
      </c>
    </row>
    <row r="3686" spans="1:7">
      <c r="A3686" s="17"/>
      <c r="B3686" s="12" t="s">
        <v>182</v>
      </c>
      <c r="C3686" s="23"/>
      <c r="D3686" s="23"/>
      <c r="E3686" s="9">
        <f>SUM(E3685:E3685)</f>
        <v>0</v>
      </c>
      <c r="F3686" s="9">
        <f>SUM(F3685:F3685)</f>
        <v>0</v>
      </c>
      <c r="G3686" s="9">
        <f>G3685+E3686-F3686</f>
        <v>4788.5999999940395</v>
      </c>
    </row>
    <row r="3687" spans="1:7">
      <c r="A3687" s="79"/>
      <c r="B3687" s="31"/>
      <c r="C3687" s="38"/>
      <c r="D3687" s="38"/>
      <c r="E3687" s="32"/>
      <c r="F3687" s="32"/>
      <c r="G3687" s="32"/>
    </row>
    <row r="3688" spans="1:7">
      <c r="A3688" s="79"/>
      <c r="B3688" s="31"/>
      <c r="C3688" s="38"/>
      <c r="D3688" s="38"/>
      <c r="E3688" s="32"/>
      <c r="F3688" s="32"/>
      <c r="G3688" s="32"/>
    </row>
    <row r="3689" spans="1:7">
      <c r="A3689" s="79"/>
      <c r="B3689" s="31"/>
      <c r="C3689" s="38"/>
      <c r="D3689" s="38"/>
      <c r="E3689" s="39"/>
      <c r="F3689" s="39"/>
      <c r="G3689" s="32"/>
    </row>
    <row r="3690" spans="1:7">
      <c r="A3690" s="79"/>
      <c r="B3690" s="31"/>
      <c r="C3690" s="38"/>
      <c r="D3690" s="38"/>
      <c r="E3690" s="39"/>
      <c r="F3690" s="39"/>
      <c r="G3690" s="32"/>
    </row>
    <row r="3691" spans="1:7">
      <c r="B3691" s="1" t="s">
        <v>28</v>
      </c>
      <c r="C3691" s="1"/>
      <c r="D3691" s="1"/>
      <c r="E3691" s="1" t="s">
        <v>29</v>
      </c>
      <c r="G3691" s="13"/>
    </row>
    <row r="3692" spans="1:7">
      <c r="B3692" s="1" t="s">
        <v>1303</v>
      </c>
      <c r="C3692" s="1"/>
      <c r="D3692" s="1"/>
      <c r="E3692" s="1" t="s">
        <v>1043</v>
      </c>
    </row>
    <row r="3693" spans="1:7">
      <c r="B3693" s="1" t="s">
        <v>30</v>
      </c>
      <c r="E3693" s="1" t="s">
        <v>1044</v>
      </c>
    </row>
    <row r="3724" spans="1:7" ht="18.75">
      <c r="A3724" s="126" t="s">
        <v>0</v>
      </c>
      <c r="B3724" s="126"/>
      <c r="C3724" s="126"/>
      <c r="D3724" s="126"/>
      <c r="E3724" s="126"/>
      <c r="F3724" s="126"/>
      <c r="G3724" s="126"/>
    </row>
    <row r="3725" spans="1:7" ht="15.75">
      <c r="A3725" s="127" t="s">
        <v>1</v>
      </c>
      <c r="B3725" s="127"/>
      <c r="C3725" s="127"/>
      <c r="D3725" s="127"/>
      <c r="E3725" s="127"/>
      <c r="F3725" s="127"/>
      <c r="G3725" s="127"/>
    </row>
    <row r="3726" spans="1:7" ht="15.75">
      <c r="A3726" s="127" t="s">
        <v>2</v>
      </c>
      <c r="B3726" s="127"/>
      <c r="C3726" s="127"/>
      <c r="D3726" s="127"/>
      <c r="E3726" s="127"/>
      <c r="F3726" s="127"/>
      <c r="G3726" s="127"/>
    </row>
    <row r="3727" spans="1:7" ht="15.75">
      <c r="A3727" s="127" t="s">
        <v>831</v>
      </c>
      <c r="B3727" s="127"/>
      <c r="C3727" s="127"/>
      <c r="D3727" s="127"/>
      <c r="E3727" s="127"/>
      <c r="F3727" s="127"/>
      <c r="G3727" s="127"/>
    </row>
    <row r="3728" spans="1:7" ht="15.75">
      <c r="A3728" s="128">
        <v>42064</v>
      </c>
      <c r="B3728" s="127"/>
      <c r="C3728" s="127"/>
      <c r="D3728" s="127"/>
      <c r="E3728" s="127"/>
      <c r="F3728" s="127"/>
      <c r="G3728" s="127"/>
    </row>
    <row r="3729" spans="1:7" ht="15.75">
      <c r="A3729" s="128" t="s">
        <v>330</v>
      </c>
      <c r="B3729" s="127"/>
      <c r="C3729" s="127"/>
      <c r="D3729" s="127"/>
      <c r="E3729" s="127"/>
      <c r="F3729" s="127"/>
      <c r="G3729" s="127"/>
    </row>
    <row r="3730" spans="1:7" ht="15.75">
      <c r="A3730" s="4" t="s">
        <v>4</v>
      </c>
      <c r="B3730" s="5" t="s">
        <v>5</v>
      </c>
      <c r="C3730" s="5" t="s">
        <v>183</v>
      </c>
      <c r="D3730" s="5" t="s">
        <v>184</v>
      </c>
      <c r="E3730" s="5" t="s">
        <v>6</v>
      </c>
      <c r="F3730" s="5" t="s">
        <v>7</v>
      </c>
      <c r="G3730" s="5" t="s">
        <v>8</v>
      </c>
    </row>
    <row r="3731" spans="1:7">
      <c r="A3731" s="33"/>
      <c r="B3731" s="34" t="s">
        <v>181</v>
      </c>
      <c r="C3731" s="28"/>
      <c r="D3731" s="28"/>
      <c r="E3731" s="11">
        <v>0</v>
      </c>
      <c r="F3731" s="11">
        <v>0</v>
      </c>
      <c r="G3731" s="37">
        <f>G3686</f>
        <v>4788.5999999940395</v>
      </c>
    </row>
    <row r="3732" spans="1:7">
      <c r="A3732" s="17"/>
      <c r="B3732" s="12" t="s">
        <v>182</v>
      </c>
      <c r="C3732" s="23"/>
      <c r="D3732" s="23"/>
      <c r="E3732" s="9">
        <f>SUM(E3731:E3731)</f>
        <v>0</v>
      </c>
      <c r="F3732" s="9">
        <f>SUM(F3731:F3731)</f>
        <v>0</v>
      </c>
      <c r="G3732" s="9">
        <f>G3731+E3732-F3732</f>
        <v>4788.5999999940395</v>
      </c>
    </row>
    <row r="3733" spans="1:7">
      <c r="A3733" s="79"/>
      <c r="B3733" s="31"/>
      <c r="C3733" s="38"/>
      <c r="D3733" s="38"/>
      <c r="E3733" s="32"/>
      <c r="F3733" s="32"/>
      <c r="G3733" s="32"/>
    </row>
    <row r="3734" spans="1:7">
      <c r="A3734" s="79"/>
      <c r="B3734" s="31"/>
      <c r="C3734" s="38"/>
      <c r="D3734" s="38"/>
      <c r="E3734" s="32"/>
      <c r="F3734" s="32"/>
      <c r="G3734" s="32"/>
    </row>
    <row r="3735" spans="1:7">
      <c r="A3735" s="79"/>
      <c r="B3735" s="31"/>
      <c r="C3735" s="38"/>
      <c r="D3735" s="38"/>
      <c r="E3735" s="39"/>
      <c r="F3735" s="39"/>
      <c r="G3735" s="32"/>
    </row>
    <row r="3736" spans="1:7">
      <c r="A3736" s="79"/>
      <c r="B3736" s="31"/>
      <c r="C3736" s="38"/>
      <c r="D3736" s="38"/>
      <c r="E3736" s="39"/>
      <c r="F3736" s="39"/>
      <c r="G3736" s="32"/>
    </row>
    <row r="3737" spans="1:7">
      <c r="B3737" s="1" t="s">
        <v>28</v>
      </c>
      <c r="C3737" s="1"/>
      <c r="D3737" s="1"/>
      <c r="E3737" s="1" t="s">
        <v>29</v>
      </c>
      <c r="G3737" s="13"/>
    </row>
    <row r="3738" spans="1:7">
      <c r="B3738" s="1" t="s">
        <v>1303</v>
      </c>
      <c r="C3738" s="1"/>
      <c r="D3738" s="1"/>
      <c r="E3738" s="1" t="s">
        <v>1043</v>
      </c>
    </row>
    <row r="3739" spans="1:7">
      <c r="B3739" s="1" t="s">
        <v>30</v>
      </c>
      <c r="E3739" s="1" t="s">
        <v>1044</v>
      </c>
    </row>
    <row r="3770" spans="1:7" ht="18.75">
      <c r="A3770" s="126" t="s">
        <v>0</v>
      </c>
      <c r="B3770" s="126"/>
      <c r="C3770" s="126"/>
      <c r="D3770" s="126"/>
      <c r="E3770" s="126"/>
      <c r="F3770" s="126"/>
      <c r="G3770" s="126"/>
    </row>
    <row r="3771" spans="1:7" ht="15.75">
      <c r="A3771" s="127" t="s">
        <v>1</v>
      </c>
      <c r="B3771" s="127"/>
      <c r="C3771" s="127"/>
      <c r="D3771" s="127"/>
      <c r="E3771" s="127"/>
      <c r="F3771" s="127"/>
      <c r="G3771" s="127"/>
    </row>
    <row r="3772" spans="1:7" ht="15.75">
      <c r="A3772" s="127" t="s">
        <v>2</v>
      </c>
      <c r="B3772" s="127"/>
      <c r="C3772" s="127"/>
      <c r="D3772" s="127"/>
      <c r="E3772" s="127"/>
      <c r="F3772" s="127"/>
      <c r="G3772" s="127"/>
    </row>
    <row r="3773" spans="1:7" ht="15.75">
      <c r="A3773" s="127" t="s">
        <v>831</v>
      </c>
      <c r="B3773" s="127"/>
      <c r="C3773" s="127"/>
      <c r="D3773" s="127"/>
      <c r="E3773" s="127"/>
      <c r="F3773" s="127"/>
      <c r="G3773" s="127"/>
    </row>
    <row r="3774" spans="1:7" ht="15.75">
      <c r="A3774" s="128">
        <v>42095</v>
      </c>
      <c r="B3774" s="127"/>
      <c r="C3774" s="127"/>
      <c r="D3774" s="127"/>
      <c r="E3774" s="127"/>
      <c r="F3774" s="127"/>
      <c r="G3774" s="127"/>
    </row>
    <row r="3775" spans="1:7" ht="15.75">
      <c r="A3775" s="128" t="s">
        <v>330</v>
      </c>
      <c r="B3775" s="127"/>
      <c r="C3775" s="127"/>
      <c r="D3775" s="127"/>
      <c r="E3775" s="127"/>
      <c r="F3775" s="127"/>
      <c r="G3775" s="127"/>
    </row>
    <row r="3776" spans="1:7" ht="15.75">
      <c r="A3776" s="4" t="s">
        <v>4</v>
      </c>
      <c r="B3776" s="5" t="s">
        <v>5</v>
      </c>
      <c r="C3776" s="5" t="s">
        <v>183</v>
      </c>
      <c r="D3776" s="5" t="s">
        <v>184</v>
      </c>
      <c r="E3776" s="5" t="s">
        <v>6</v>
      </c>
      <c r="F3776" s="5" t="s">
        <v>7</v>
      </c>
      <c r="G3776" s="5" t="s">
        <v>8</v>
      </c>
    </row>
    <row r="3777" spans="1:7">
      <c r="A3777" s="33"/>
      <c r="B3777" s="34" t="s">
        <v>181</v>
      </c>
      <c r="C3777" s="28"/>
      <c r="D3777" s="28"/>
      <c r="E3777" s="11">
        <v>0</v>
      </c>
      <c r="F3777" s="11">
        <v>0</v>
      </c>
      <c r="G3777" s="37">
        <f>G3732</f>
        <v>4788.5999999940395</v>
      </c>
    </row>
    <row r="3778" spans="1:7">
      <c r="A3778" s="17"/>
      <c r="B3778" s="12" t="s">
        <v>182</v>
      </c>
      <c r="C3778" s="23"/>
      <c r="D3778" s="23"/>
      <c r="E3778" s="9">
        <f>SUM(E3777:E3777)</f>
        <v>0</v>
      </c>
      <c r="F3778" s="9">
        <f>SUM(F3777:F3777)</f>
        <v>0</v>
      </c>
      <c r="G3778" s="9">
        <f>G3777+E3778-F3778</f>
        <v>4788.5999999940395</v>
      </c>
    </row>
    <row r="3779" spans="1:7">
      <c r="A3779" s="79"/>
      <c r="B3779" s="31"/>
      <c r="C3779" s="38"/>
      <c r="D3779" s="38"/>
      <c r="E3779" s="32"/>
      <c r="F3779" s="32"/>
      <c r="G3779" s="32"/>
    </row>
    <row r="3780" spans="1:7">
      <c r="A3780" s="79"/>
      <c r="B3780" s="31"/>
      <c r="C3780" s="38"/>
      <c r="D3780" s="38"/>
      <c r="E3780" s="32"/>
      <c r="F3780" s="32"/>
      <c r="G3780" s="32"/>
    </row>
    <row r="3781" spans="1:7">
      <c r="A3781" s="79"/>
      <c r="B3781" s="31"/>
      <c r="C3781" s="38"/>
      <c r="D3781" s="38"/>
      <c r="E3781" s="39"/>
      <c r="F3781" s="39"/>
      <c r="G3781" s="32"/>
    </row>
    <row r="3782" spans="1:7">
      <c r="A3782" s="79"/>
      <c r="B3782" s="31"/>
      <c r="C3782" s="38"/>
      <c r="D3782" s="38"/>
      <c r="E3782" s="39"/>
      <c r="F3782" s="39"/>
      <c r="G3782" s="32"/>
    </row>
    <row r="3783" spans="1:7">
      <c r="B3783" s="1" t="s">
        <v>28</v>
      </c>
      <c r="C3783" s="1"/>
      <c r="D3783" s="1"/>
      <c r="E3783" s="1" t="s">
        <v>29</v>
      </c>
      <c r="G3783" s="13"/>
    </row>
    <row r="3784" spans="1:7">
      <c r="B3784" s="1" t="s">
        <v>1303</v>
      </c>
      <c r="C3784" s="1"/>
      <c r="D3784" s="1"/>
      <c r="E3784" s="1" t="s">
        <v>1043</v>
      </c>
    </row>
    <row r="3785" spans="1:7">
      <c r="B3785" s="1" t="s">
        <v>30</v>
      </c>
      <c r="E3785" s="1" t="s">
        <v>1044</v>
      </c>
    </row>
    <row r="3818" spans="1:7" ht="18.75">
      <c r="A3818" s="126" t="s">
        <v>0</v>
      </c>
      <c r="B3818" s="126"/>
      <c r="C3818" s="126"/>
      <c r="D3818" s="126"/>
      <c r="E3818" s="126"/>
      <c r="F3818" s="126"/>
      <c r="G3818" s="126"/>
    </row>
    <row r="3819" spans="1:7" ht="15.75">
      <c r="A3819" s="127" t="s">
        <v>1</v>
      </c>
      <c r="B3819" s="127"/>
      <c r="C3819" s="127"/>
      <c r="D3819" s="127"/>
      <c r="E3819" s="127"/>
      <c r="F3819" s="127"/>
      <c r="G3819" s="127"/>
    </row>
    <row r="3820" spans="1:7" ht="15.75">
      <c r="A3820" s="127" t="s">
        <v>2</v>
      </c>
      <c r="B3820" s="127"/>
      <c r="C3820" s="127"/>
      <c r="D3820" s="127"/>
      <c r="E3820" s="127"/>
      <c r="F3820" s="127"/>
      <c r="G3820" s="127"/>
    </row>
    <row r="3821" spans="1:7" ht="15.75">
      <c r="A3821" s="127" t="s">
        <v>831</v>
      </c>
      <c r="B3821" s="127"/>
      <c r="C3821" s="127"/>
      <c r="D3821" s="127"/>
      <c r="E3821" s="127"/>
      <c r="F3821" s="127"/>
      <c r="G3821" s="127"/>
    </row>
    <row r="3822" spans="1:7" ht="15.75">
      <c r="A3822" s="128">
        <v>42125</v>
      </c>
      <c r="B3822" s="127"/>
      <c r="C3822" s="127"/>
      <c r="D3822" s="127"/>
      <c r="E3822" s="127"/>
      <c r="F3822" s="127"/>
      <c r="G3822" s="127"/>
    </row>
    <row r="3823" spans="1:7" ht="15.75">
      <c r="A3823" s="128" t="s">
        <v>330</v>
      </c>
      <c r="B3823" s="127"/>
      <c r="C3823" s="127"/>
      <c r="D3823" s="127"/>
      <c r="E3823" s="127"/>
      <c r="F3823" s="127"/>
      <c r="G3823" s="127"/>
    </row>
    <row r="3824" spans="1:7" ht="15.75">
      <c r="A3824" s="4" t="s">
        <v>4</v>
      </c>
      <c r="B3824" s="5" t="s">
        <v>5</v>
      </c>
      <c r="C3824" s="5" t="s">
        <v>183</v>
      </c>
      <c r="D3824" s="5" t="s">
        <v>184</v>
      </c>
      <c r="E3824" s="5" t="s">
        <v>6</v>
      </c>
      <c r="F3824" s="5" t="s">
        <v>7</v>
      </c>
      <c r="G3824" s="5" t="s">
        <v>8</v>
      </c>
    </row>
    <row r="3825" spans="1:7">
      <c r="A3825" s="33"/>
      <c r="B3825" s="34" t="s">
        <v>181</v>
      </c>
      <c r="C3825" s="28"/>
      <c r="D3825" s="28"/>
      <c r="E3825" s="11">
        <v>0</v>
      </c>
      <c r="F3825" s="11">
        <v>0</v>
      </c>
      <c r="G3825" s="37">
        <f>G3778</f>
        <v>4788.5999999940395</v>
      </c>
    </row>
    <row r="3826" spans="1:7">
      <c r="A3826" s="40">
        <v>42144</v>
      </c>
      <c r="B3826" s="107" t="s">
        <v>372</v>
      </c>
      <c r="C3826" s="28">
        <v>1985</v>
      </c>
      <c r="D3826" s="28" t="s">
        <v>1310</v>
      </c>
      <c r="E3826" s="11"/>
      <c r="F3826" s="11">
        <v>598889</v>
      </c>
      <c r="G3826" s="37">
        <f>G3825+E3826-F3826</f>
        <v>-594100.40000000596</v>
      </c>
    </row>
    <row r="3827" spans="1:7">
      <c r="A3827" s="40">
        <v>42153</v>
      </c>
      <c r="B3827" s="107" t="s">
        <v>1307</v>
      </c>
      <c r="C3827" s="28">
        <v>1986</v>
      </c>
      <c r="D3827" s="28" t="s">
        <v>1309</v>
      </c>
      <c r="E3827" s="11"/>
      <c r="F3827" s="11">
        <v>700000</v>
      </c>
      <c r="G3827" s="37"/>
    </row>
    <row r="3828" spans="1:7">
      <c r="A3828" s="40">
        <v>42153</v>
      </c>
      <c r="B3828" s="107" t="s">
        <v>195</v>
      </c>
      <c r="C3828" s="28">
        <v>1987</v>
      </c>
      <c r="D3828" s="28" t="s">
        <v>1308</v>
      </c>
      <c r="E3828" s="11"/>
      <c r="F3828" s="11">
        <v>3049400</v>
      </c>
      <c r="G3828" s="37"/>
    </row>
    <row r="3829" spans="1:7">
      <c r="A3829" s="40">
        <v>42153</v>
      </c>
      <c r="B3829" s="107" t="s">
        <v>218</v>
      </c>
      <c r="C3829" s="28">
        <v>1988</v>
      </c>
      <c r="D3829" s="28" t="s">
        <v>1311</v>
      </c>
      <c r="E3829" s="11"/>
      <c r="F3829" s="11">
        <v>4632000</v>
      </c>
      <c r="G3829" s="37"/>
    </row>
    <row r="3830" spans="1:7">
      <c r="A3830" s="40">
        <v>42153</v>
      </c>
      <c r="B3830" s="107" t="s">
        <v>624</v>
      </c>
      <c r="C3830" s="28">
        <v>1989</v>
      </c>
      <c r="D3830" s="28" t="s">
        <v>1312</v>
      </c>
      <c r="E3830" s="11"/>
      <c r="F3830" s="11">
        <v>6039000</v>
      </c>
      <c r="G3830" s="37"/>
    </row>
    <row r="3831" spans="1:7">
      <c r="A3831" s="40">
        <v>42155</v>
      </c>
      <c r="B3831" s="107" t="s">
        <v>200</v>
      </c>
      <c r="C3831" s="28"/>
      <c r="D3831" s="28" t="s">
        <v>1313</v>
      </c>
      <c r="E3831" s="11"/>
      <c r="F3831" s="11">
        <v>2396</v>
      </c>
      <c r="G3831" s="37"/>
    </row>
    <row r="3832" spans="1:7">
      <c r="A3832" s="40"/>
      <c r="B3832" s="107"/>
      <c r="C3832" s="28"/>
      <c r="D3832" s="28" t="s">
        <v>1314</v>
      </c>
      <c r="E3832" s="11"/>
      <c r="F3832" s="11">
        <v>12198</v>
      </c>
      <c r="G3832" s="37"/>
    </row>
    <row r="3833" spans="1:7">
      <c r="A3833" s="40"/>
      <c r="B3833" s="107"/>
      <c r="C3833" s="28"/>
      <c r="D3833" s="28" t="s">
        <v>1315</v>
      </c>
      <c r="E3833" s="11"/>
      <c r="F3833" s="11">
        <v>2800</v>
      </c>
      <c r="G3833" s="37"/>
    </row>
    <row r="3834" spans="1:7">
      <c r="A3834" s="33"/>
      <c r="B3834" s="34"/>
      <c r="C3834" s="28"/>
      <c r="D3834" s="28" t="s">
        <v>1316</v>
      </c>
      <c r="E3834" s="11"/>
      <c r="F3834" s="11">
        <v>18528</v>
      </c>
      <c r="G3834" s="37"/>
    </row>
    <row r="3835" spans="1:7">
      <c r="A3835" s="33"/>
      <c r="B3835" s="34"/>
      <c r="C3835" s="28"/>
      <c r="D3835" s="28" t="s">
        <v>1317</v>
      </c>
      <c r="E3835" s="11"/>
      <c r="F3835" s="11">
        <v>24156</v>
      </c>
      <c r="G3835" s="37"/>
    </row>
    <row r="3836" spans="1:7">
      <c r="A3836" s="33"/>
      <c r="B3836" s="34"/>
      <c r="C3836" s="28"/>
      <c r="D3836" s="28"/>
      <c r="E3836" s="11"/>
      <c r="F3836" s="11"/>
      <c r="G3836" s="37"/>
    </row>
    <row r="3837" spans="1:7">
      <c r="A3837" s="17"/>
      <c r="B3837" s="12" t="s">
        <v>182</v>
      </c>
      <c r="C3837" s="23"/>
      <c r="D3837" s="23"/>
      <c r="E3837" s="9">
        <f>SUM(E3825:E3825)</f>
        <v>0</v>
      </c>
      <c r="F3837" s="9">
        <f>SUM(F3825:F3825)</f>
        <v>0</v>
      </c>
      <c r="G3837" s="9">
        <f>G3825+E3837-F3837</f>
        <v>4788.5999999940395</v>
      </c>
    </row>
    <row r="3838" spans="1:7">
      <c r="A3838" s="79"/>
      <c r="B3838" s="31"/>
      <c r="C3838" s="38"/>
      <c r="D3838" s="38"/>
      <c r="E3838" s="32"/>
      <c r="F3838" s="32"/>
      <c r="G3838" s="32"/>
    </row>
    <row r="3839" spans="1:7">
      <c r="A3839" s="79"/>
      <c r="B3839" s="31"/>
      <c r="C3839" s="38"/>
      <c r="D3839" s="38"/>
      <c r="E3839" s="32"/>
      <c r="F3839" s="32"/>
      <c r="G3839" s="32"/>
    </row>
    <row r="3840" spans="1:7">
      <c r="A3840" s="79"/>
      <c r="B3840" s="31"/>
      <c r="C3840" s="38"/>
      <c r="D3840" s="38"/>
      <c r="E3840" s="39"/>
      <c r="F3840" s="39"/>
      <c r="G3840" s="32"/>
    </row>
    <row r="3841" spans="1:7">
      <c r="A3841" s="79"/>
      <c r="B3841" s="31"/>
      <c r="C3841" s="38"/>
      <c r="D3841" s="38"/>
      <c r="E3841" s="39"/>
      <c r="F3841" s="39"/>
      <c r="G3841" s="32"/>
    </row>
    <row r="3842" spans="1:7">
      <c r="B3842" s="1" t="s">
        <v>28</v>
      </c>
      <c r="C3842" s="1"/>
      <c r="D3842" s="1"/>
      <c r="E3842" s="1" t="s">
        <v>29</v>
      </c>
      <c r="G3842" s="13"/>
    </row>
    <row r="3843" spans="1:7">
      <c r="B3843" s="1" t="s">
        <v>1303</v>
      </c>
      <c r="C3843" s="1"/>
      <c r="D3843" s="1"/>
      <c r="E3843" s="1" t="s">
        <v>1043</v>
      </c>
    </row>
    <row r="3844" spans="1:7">
      <c r="B3844" s="1" t="s">
        <v>30</v>
      </c>
      <c r="E3844" s="1" t="s">
        <v>1044</v>
      </c>
    </row>
    <row r="3864" spans="1:18" ht="18.75">
      <c r="A3864" s="126" t="s">
        <v>0</v>
      </c>
      <c r="B3864" s="126"/>
      <c r="C3864" s="126"/>
      <c r="D3864" s="126"/>
      <c r="E3864" s="126"/>
      <c r="F3864" s="126"/>
      <c r="G3864" s="126"/>
    </row>
    <row r="3865" spans="1:18" ht="15.75">
      <c r="A3865" s="127" t="s">
        <v>1</v>
      </c>
      <c r="B3865" s="127"/>
      <c r="C3865" s="127"/>
      <c r="D3865" s="127"/>
      <c r="E3865" s="127"/>
      <c r="F3865" s="127"/>
      <c r="G3865" s="127"/>
    </row>
    <row r="3866" spans="1:18" ht="15.75">
      <c r="A3866" s="127" t="s">
        <v>2</v>
      </c>
      <c r="B3866" s="127"/>
      <c r="C3866" s="127"/>
      <c r="D3866" s="127"/>
      <c r="E3866" s="127"/>
      <c r="F3866" s="127"/>
      <c r="G3866" s="127"/>
    </row>
    <row r="3867" spans="1:18" ht="15.75">
      <c r="A3867" s="127" t="s">
        <v>831</v>
      </c>
      <c r="B3867" s="127"/>
      <c r="C3867" s="127"/>
      <c r="D3867" s="127"/>
      <c r="E3867" s="127"/>
      <c r="F3867" s="127"/>
      <c r="G3867" s="127"/>
    </row>
    <row r="3868" spans="1:18" ht="15.75">
      <c r="A3868" s="128">
        <v>42156</v>
      </c>
      <c r="B3868" s="127"/>
      <c r="C3868" s="127"/>
      <c r="D3868" s="127"/>
      <c r="E3868" s="127"/>
      <c r="F3868" s="127"/>
      <c r="G3868" s="127"/>
    </row>
    <row r="3869" spans="1:18" ht="15.75">
      <c r="A3869" s="128" t="s">
        <v>330</v>
      </c>
      <c r="B3869" s="127"/>
      <c r="C3869" s="127"/>
      <c r="D3869" s="127"/>
      <c r="E3869" s="127"/>
      <c r="F3869" s="127"/>
      <c r="G3869" s="127"/>
    </row>
    <row r="3870" spans="1:18" ht="15.75">
      <c r="A3870" s="4" t="s">
        <v>4</v>
      </c>
      <c r="B3870" s="5" t="s">
        <v>5</v>
      </c>
      <c r="C3870" s="5" t="s">
        <v>183</v>
      </c>
      <c r="D3870" s="5" t="s">
        <v>184</v>
      </c>
      <c r="E3870" s="5" t="s">
        <v>6</v>
      </c>
      <c r="F3870" s="5" t="s">
        <v>7</v>
      </c>
      <c r="G3870" s="5" t="s">
        <v>8</v>
      </c>
    </row>
    <row r="3871" spans="1:18">
      <c r="A3871" s="33"/>
      <c r="B3871" s="34" t="s">
        <v>181</v>
      </c>
      <c r="C3871" s="28"/>
      <c r="D3871" s="28"/>
      <c r="E3871" s="11">
        <v>0</v>
      </c>
      <c r="F3871" s="11">
        <v>0</v>
      </c>
      <c r="G3871" s="37">
        <v>208052743.59999999</v>
      </c>
    </row>
    <row r="3872" spans="1:18">
      <c r="A3872" s="40">
        <v>42158</v>
      </c>
      <c r="B3872" s="34"/>
      <c r="C3872" s="28">
        <v>1990</v>
      </c>
      <c r="D3872" s="28"/>
      <c r="E3872" s="11"/>
      <c r="F3872" s="29">
        <v>1236165</v>
      </c>
      <c r="G3872" s="41">
        <f>G3871+E3872-F3872</f>
        <v>206816578.59999999</v>
      </c>
      <c r="J3872" s="129">
        <v>42158</v>
      </c>
      <c r="K3872" s="130"/>
      <c r="L3872" s="131"/>
      <c r="M3872" s="132" t="s">
        <v>1318</v>
      </c>
      <c r="N3872" s="130"/>
      <c r="O3872" s="130"/>
      <c r="P3872" s="130"/>
      <c r="Q3872" s="130"/>
      <c r="R3872" s="131"/>
    </row>
    <row r="3873" spans="1:18">
      <c r="A3873" s="40">
        <v>42158</v>
      </c>
      <c r="B3873" s="34"/>
      <c r="C3873" s="28">
        <f>C3872+1</f>
        <v>1991</v>
      </c>
      <c r="D3873" s="28"/>
      <c r="E3873" s="11"/>
      <c r="F3873" s="29">
        <v>6001752</v>
      </c>
      <c r="G3873" s="41">
        <f t="shared" ref="G3873:G3931" si="62">G3872+E3873-F3873</f>
        <v>200814826.59999999</v>
      </c>
      <c r="J3873" s="129">
        <v>42158</v>
      </c>
      <c r="K3873" s="130"/>
      <c r="L3873" s="131"/>
      <c r="M3873" s="132" t="s">
        <v>1319</v>
      </c>
      <c r="N3873" s="130"/>
      <c r="O3873" s="130"/>
      <c r="P3873" s="130"/>
      <c r="Q3873" s="130"/>
      <c r="R3873" s="131"/>
    </row>
    <row r="3874" spans="1:18">
      <c r="A3874" s="40">
        <v>42158</v>
      </c>
      <c r="B3874" s="34"/>
      <c r="C3874" s="28">
        <f t="shared" ref="C3874:C3897" si="63">C3873+1</f>
        <v>1992</v>
      </c>
      <c r="D3874" s="28"/>
      <c r="E3874" s="11"/>
      <c r="F3874" s="29">
        <v>3512600</v>
      </c>
      <c r="G3874" s="41">
        <f t="shared" si="62"/>
        <v>197302226.59999999</v>
      </c>
      <c r="J3874" s="129">
        <v>42158</v>
      </c>
      <c r="K3874" s="130"/>
      <c r="L3874" s="131"/>
      <c r="M3874" s="132" t="s">
        <v>1320</v>
      </c>
      <c r="N3874" s="130"/>
      <c r="O3874" s="130"/>
      <c r="P3874" s="130"/>
      <c r="Q3874" s="130"/>
      <c r="R3874" s="131"/>
    </row>
    <row r="3875" spans="1:18">
      <c r="A3875" s="40">
        <v>42159</v>
      </c>
      <c r="B3875" s="34"/>
      <c r="C3875" s="28">
        <f t="shared" si="63"/>
        <v>1993</v>
      </c>
      <c r="D3875" s="28"/>
      <c r="E3875" s="11"/>
      <c r="F3875" s="29">
        <v>3000000</v>
      </c>
      <c r="G3875" s="41">
        <f t="shared" si="62"/>
        <v>194302226.59999999</v>
      </c>
      <c r="J3875" s="129">
        <v>42159</v>
      </c>
      <c r="K3875" s="130"/>
      <c r="L3875" s="131"/>
      <c r="M3875" s="132" t="s">
        <v>1321</v>
      </c>
      <c r="N3875" s="130"/>
      <c r="O3875" s="130"/>
      <c r="P3875" s="130"/>
      <c r="Q3875" s="130"/>
      <c r="R3875" s="131"/>
    </row>
    <row r="3876" spans="1:18">
      <c r="A3876" s="40">
        <v>42160</v>
      </c>
      <c r="B3876" s="34"/>
      <c r="C3876" s="28">
        <f t="shared" si="63"/>
        <v>1994</v>
      </c>
      <c r="D3876" s="28"/>
      <c r="E3876" s="11"/>
      <c r="F3876" s="29">
        <v>3860000</v>
      </c>
      <c r="G3876" s="41">
        <f t="shared" si="62"/>
        <v>190442226.59999999</v>
      </c>
      <c r="J3876" s="129">
        <v>42160</v>
      </c>
      <c r="K3876" s="130"/>
      <c r="L3876" s="131"/>
      <c r="M3876" s="132" t="s">
        <v>1322</v>
      </c>
      <c r="N3876" s="130"/>
      <c r="O3876" s="130"/>
      <c r="P3876" s="130"/>
      <c r="Q3876" s="130"/>
      <c r="R3876" s="131"/>
    </row>
    <row r="3877" spans="1:18">
      <c r="A3877" s="40">
        <v>42160</v>
      </c>
      <c r="B3877" s="34"/>
      <c r="C3877" s="28">
        <f t="shared" si="63"/>
        <v>1995</v>
      </c>
      <c r="D3877" s="28"/>
      <c r="E3877" s="11"/>
      <c r="F3877" s="29">
        <v>2364250</v>
      </c>
      <c r="G3877" s="41">
        <f t="shared" si="62"/>
        <v>188077976.59999999</v>
      </c>
      <c r="J3877" s="129">
        <v>42160</v>
      </c>
      <c r="K3877" s="130"/>
      <c r="L3877" s="131"/>
      <c r="M3877" s="132" t="s">
        <v>1323</v>
      </c>
      <c r="N3877" s="130"/>
      <c r="O3877" s="130"/>
      <c r="P3877" s="130"/>
      <c r="Q3877" s="130"/>
      <c r="R3877" s="131"/>
    </row>
    <row r="3878" spans="1:18">
      <c r="A3878" s="40">
        <v>42160</v>
      </c>
      <c r="B3878" s="34"/>
      <c r="C3878" s="28">
        <f t="shared" si="63"/>
        <v>1996</v>
      </c>
      <c r="D3878" s="28"/>
      <c r="E3878" s="11"/>
      <c r="F3878" s="29">
        <v>700000</v>
      </c>
      <c r="G3878" s="41">
        <f t="shared" si="62"/>
        <v>187377976.59999999</v>
      </c>
      <c r="J3878" s="129">
        <v>42160</v>
      </c>
      <c r="K3878" s="130"/>
      <c r="L3878" s="131"/>
      <c r="M3878" s="132" t="s">
        <v>1324</v>
      </c>
      <c r="N3878" s="130"/>
      <c r="O3878" s="130"/>
      <c r="P3878" s="130"/>
      <c r="Q3878" s="130"/>
      <c r="R3878" s="131"/>
    </row>
    <row r="3879" spans="1:18">
      <c r="A3879" s="40">
        <v>42164</v>
      </c>
      <c r="B3879" s="34"/>
      <c r="C3879" s="28">
        <f t="shared" si="63"/>
        <v>1997</v>
      </c>
      <c r="D3879" s="28"/>
      <c r="E3879" s="11"/>
      <c r="F3879" s="29">
        <v>250000</v>
      </c>
      <c r="G3879" s="41">
        <f t="shared" si="62"/>
        <v>187127976.59999999</v>
      </c>
      <c r="J3879" s="129">
        <v>42164</v>
      </c>
      <c r="K3879" s="130"/>
      <c r="L3879" s="131"/>
      <c r="M3879" s="132" t="s">
        <v>1325</v>
      </c>
      <c r="N3879" s="130"/>
      <c r="O3879" s="130"/>
      <c r="P3879" s="130"/>
      <c r="Q3879" s="130"/>
      <c r="R3879" s="131"/>
    </row>
    <row r="3880" spans="1:18">
      <c r="A3880" s="40">
        <v>42164</v>
      </c>
      <c r="B3880" s="34"/>
      <c r="C3880" s="28">
        <f t="shared" si="63"/>
        <v>1998</v>
      </c>
      <c r="D3880" s="28"/>
      <c r="E3880" s="11"/>
      <c r="F3880" s="29">
        <v>2876627</v>
      </c>
      <c r="G3880" s="41">
        <f t="shared" si="62"/>
        <v>184251349.59999999</v>
      </c>
      <c r="J3880" s="129">
        <v>42164</v>
      </c>
      <c r="K3880" s="130"/>
      <c r="L3880" s="131"/>
      <c r="M3880" s="132" t="s">
        <v>1326</v>
      </c>
      <c r="N3880" s="130"/>
      <c r="O3880" s="130"/>
      <c r="P3880" s="130"/>
      <c r="Q3880" s="130"/>
      <c r="R3880" s="131"/>
    </row>
    <row r="3881" spans="1:18">
      <c r="A3881" s="40">
        <v>42164</v>
      </c>
      <c r="B3881" s="34"/>
      <c r="C3881" s="28">
        <f t="shared" si="63"/>
        <v>1999</v>
      </c>
      <c r="D3881" s="28"/>
      <c r="E3881" s="11"/>
      <c r="F3881" s="29">
        <v>4526667</v>
      </c>
      <c r="G3881" s="41">
        <f t="shared" si="62"/>
        <v>179724682.59999999</v>
      </c>
      <c r="J3881" s="129">
        <v>42164</v>
      </c>
      <c r="K3881" s="130"/>
      <c r="L3881" s="131"/>
      <c r="M3881" s="132" t="s">
        <v>1327</v>
      </c>
      <c r="N3881" s="130"/>
      <c r="O3881" s="130"/>
      <c r="P3881" s="130"/>
      <c r="Q3881" s="130"/>
      <c r="R3881" s="131"/>
    </row>
    <row r="3882" spans="1:18">
      <c r="A3882" s="40">
        <v>42164</v>
      </c>
      <c r="B3882" s="34"/>
      <c r="C3882" s="28">
        <f t="shared" si="63"/>
        <v>2000</v>
      </c>
      <c r="D3882" s="28"/>
      <c r="E3882" s="11"/>
      <c r="F3882" s="29">
        <v>1410000</v>
      </c>
      <c r="G3882" s="41">
        <f t="shared" si="62"/>
        <v>178314682.59999999</v>
      </c>
      <c r="J3882" s="129">
        <v>42164</v>
      </c>
      <c r="K3882" s="130"/>
      <c r="L3882" s="131"/>
      <c r="M3882" s="132" t="s">
        <v>1328</v>
      </c>
      <c r="N3882" s="130"/>
      <c r="O3882" s="130"/>
      <c r="P3882" s="130"/>
      <c r="Q3882" s="130"/>
      <c r="R3882" s="131"/>
    </row>
    <row r="3883" spans="1:18">
      <c r="A3883" s="40">
        <v>42166</v>
      </c>
      <c r="B3883" s="34"/>
      <c r="C3883" s="28">
        <f t="shared" si="63"/>
        <v>2001</v>
      </c>
      <c r="D3883" s="28"/>
      <c r="E3883" s="11"/>
      <c r="F3883" s="29">
        <v>6598340</v>
      </c>
      <c r="G3883" s="41">
        <f t="shared" si="62"/>
        <v>171716342.59999999</v>
      </c>
      <c r="J3883" s="129">
        <v>42166</v>
      </c>
      <c r="K3883" s="130"/>
      <c r="L3883" s="131"/>
      <c r="M3883" s="132" t="s">
        <v>1329</v>
      </c>
      <c r="N3883" s="130"/>
      <c r="O3883" s="130"/>
      <c r="P3883" s="130"/>
      <c r="Q3883" s="130"/>
      <c r="R3883" s="131"/>
    </row>
    <row r="3884" spans="1:18">
      <c r="A3884" s="40">
        <v>42166</v>
      </c>
      <c r="B3884" s="34"/>
      <c r="C3884" s="28">
        <f t="shared" si="63"/>
        <v>2002</v>
      </c>
      <c r="D3884" s="28"/>
      <c r="E3884" s="11"/>
      <c r="F3884" s="29">
        <v>3036855</v>
      </c>
      <c r="G3884" s="41">
        <f t="shared" si="62"/>
        <v>168679487.59999999</v>
      </c>
      <c r="J3884" s="129">
        <v>42166</v>
      </c>
      <c r="K3884" s="130"/>
      <c r="L3884" s="131"/>
      <c r="M3884" s="132" t="s">
        <v>1330</v>
      </c>
      <c r="N3884" s="130"/>
      <c r="O3884" s="130"/>
      <c r="P3884" s="130"/>
      <c r="Q3884" s="130"/>
      <c r="R3884" s="131"/>
    </row>
    <row r="3885" spans="1:18">
      <c r="A3885" s="40">
        <v>42166</v>
      </c>
      <c r="B3885" s="34"/>
      <c r="C3885" s="28">
        <f t="shared" si="63"/>
        <v>2003</v>
      </c>
      <c r="D3885" s="28"/>
      <c r="E3885" s="11"/>
      <c r="F3885" s="29">
        <v>3043880</v>
      </c>
      <c r="G3885" s="41">
        <f t="shared" si="62"/>
        <v>165635607.59999999</v>
      </c>
      <c r="J3885" s="129">
        <v>42166</v>
      </c>
      <c r="K3885" s="130"/>
      <c r="L3885" s="131"/>
      <c r="M3885" s="132" t="s">
        <v>1331</v>
      </c>
      <c r="N3885" s="130"/>
      <c r="O3885" s="130"/>
      <c r="P3885" s="130"/>
      <c r="Q3885" s="130"/>
      <c r="R3885" s="131"/>
    </row>
    <row r="3886" spans="1:18">
      <c r="A3886" s="40">
        <v>42166</v>
      </c>
      <c r="B3886" s="34"/>
      <c r="C3886" s="28">
        <f t="shared" si="63"/>
        <v>2004</v>
      </c>
      <c r="D3886" s="28"/>
      <c r="E3886" s="11"/>
      <c r="F3886" s="29">
        <v>570000</v>
      </c>
      <c r="G3886" s="41">
        <f t="shared" si="62"/>
        <v>165065607.59999999</v>
      </c>
      <c r="J3886" s="129">
        <v>42166</v>
      </c>
      <c r="K3886" s="130"/>
      <c r="L3886" s="131"/>
      <c r="M3886" s="132" t="s">
        <v>1332</v>
      </c>
      <c r="N3886" s="130"/>
      <c r="O3886" s="130"/>
      <c r="P3886" s="130"/>
      <c r="Q3886" s="130"/>
      <c r="R3886" s="131"/>
    </row>
    <row r="3887" spans="1:18">
      <c r="A3887" s="40">
        <v>42166</v>
      </c>
      <c r="B3887" s="34"/>
      <c r="C3887" s="28">
        <f t="shared" si="63"/>
        <v>2005</v>
      </c>
      <c r="D3887" s="28"/>
      <c r="E3887" s="11"/>
      <c r="F3887" s="29">
        <v>2951838</v>
      </c>
      <c r="G3887" s="41">
        <f t="shared" si="62"/>
        <v>162113769.59999999</v>
      </c>
      <c r="J3887" s="129">
        <v>42166</v>
      </c>
      <c r="K3887" s="130"/>
      <c r="L3887" s="131"/>
      <c r="M3887" s="132" t="s">
        <v>1333</v>
      </c>
      <c r="N3887" s="130"/>
      <c r="O3887" s="130"/>
      <c r="P3887" s="130"/>
      <c r="Q3887" s="130"/>
      <c r="R3887" s="131"/>
    </row>
    <row r="3888" spans="1:18">
      <c r="A3888" s="40">
        <v>42166</v>
      </c>
      <c r="B3888" s="34"/>
      <c r="C3888" s="28">
        <f t="shared" si="63"/>
        <v>2006</v>
      </c>
      <c r="D3888" s="28"/>
      <c r="E3888" s="11"/>
      <c r="F3888" s="29">
        <v>1809375</v>
      </c>
      <c r="G3888" s="41">
        <f t="shared" si="62"/>
        <v>160304394.59999999</v>
      </c>
      <c r="J3888" s="129">
        <v>42166</v>
      </c>
      <c r="K3888" s="130"/>
      <c r="L3888" s="131"/>
      <c r="M3888" s="132" t="s">
        <v>1334</v>
      </c>
      <c r="N3888" s="130"/>
      <c r="O3888" s="130"/>
      <c r="P3888" s="130"/>
      <c r="Q3888" s="130"/>
      <c r="R3888" s="131"/>
    </row>
    <row r="3889" spans="1:18">
      <c r="A3889" s="40">
        <v>42167</v>
      </c>
      <c r="B3889" s="34"/>
      <c r="C3889" s="28">
        <f t="shared" si="63"/>
        <v>2007</v>
      </c>
      <c r="D3889" s="28"/>
      <c r="E3889" s="11"/>
      <c r="F3889" s="29">
        <v>10792560</v>
      </c>
      <c r="G3889" s="41">
        <f t="shared" si="62"/>
        <v>149511834.59999999</v>
      </c>
      <c r="J3889" s="129">
        <v>42167</v>
      </c>
      <c r="K3889" s="130"/>
      <c r="L3889" s="131"/>
      <c r="M3889" s="132" t="s">
        <v>1335</v>
      </c>
      <c r="N3889" s="130"/>
      <c r="O3889" s="130"/>
      <c r="P3889" s="130"/>
      <c r="Q3889" s="130"/>
      <c r="R3889" s="131"/>
    </row>
    <row r="3890" spans="1:18">
      <c r="A3890" s="40">
        <v>42167</v>
      </c>
      <c r="B3890" s="34"/>
      <c r="C3890" s="28">
        <f t="shared" si="63"/>
        <v>2008</v>
      </c>
      <c r="D3890" s="28"/>
      <c r="E3890" s="11"/>
      <c r="F3890" s="29">
        <v>450000</v>
      </c>
      <c r="G3890" s="41">
        <f t="shared" si="62"/>
        <v>149061834.59999999</v>
      </c>
      <c r="J3890" s="129">
        <v>42167</v>
      </c>
      <c r="K3890" s="130"/>
      <c r="L3890" s="131"/>
      <c r="M3890" s="132" t="s">
        <v>1336</v>
      </c>
      <c r="N3890" s="130"/>
      <c r="O3890" s="130"/>
      <c r="P3890" s="130"/>
      <c r="Q3890" s="130"/>
      <c r="R3890" s="131"/>
    </row>
    <row r="3891" spans="1:18">
      <c r="A3891" s="40">
        <v>42167</v>
      </c>
      <c r="B3891" s="34"/>
      <c r="C3891" s="28">
        <f t="shared" si="63"/>
        <v>2009</v>
      </c>
      <c r="D3891" s="28"/>
      <c r="E3891" s="11"/>
      <c r="F3891" s="29">
        <v>1260000</v>
      </c>
      <c r="G3891" s="41">
        <f t="shared" si="62"/>
        <v>147801834.59999999</v>
      </c>
      <c r="J3891" s="129">
        <v>42167</v>
      </c>
      <c r="K3891" s="130"/>
      <c r="L3891" s="131"/>
      <c r="M3891" s="132" t="s">
        <v>1337</v>
      </c>
      <c r="N3891" s="130"/>
      <c r="O3891" s="130"/>
      <c r="P3891" s="130"/>
      <c r="Q3891" s="130"/>
      <c r="R3891" s="131"/>
    </row>
    <row r="3892" spans="1:18">
      <c r="A3892" s="40">
        <v>42167</v>
      </c>
      <c r="B3892" s="34"/>
      <c r="C3892" s="28">
        <f t="shared" si="63"/>
        <v>2010</v>
      </c>
      <c r="D3892" s="28"/>
      <c r="E3892" s="11"/>
      <c r="F3892" s="29">
        <v>1200000</v>
      </c>
      <c r="G3892" s="41">
        <f t="shared" si="62"/>
        <v>146601834.59999999</v>
      </c>
      <c r="J3892" s="129">
        <v>42167</v>
      </c>
      <c r="K3892" s="130"/>
      <c r="L3892" s="131"/>
      <c r="M3892" s="132" t="s">
        <v>1338</v>
      </c>
      <c r="N3892" s="130"/>
      <c r="O3892" s="130"/>
      <c r="P3892" s="130"/>
      <c r="Q3892" s="130"/>
      <c r="R3892" s="131"/>
    </row>
    <row r="3893" spans="1:18">
      <c r="A3893" s="40">
        <v>42174</v>
      </c>
      <c r="B3893" s="34"/>
      <c r="C3893" s="28">
        <f t="shared" si="63"/>
        <v>2011</v>
      </c>
      <c r="D3893" s="28"/>
      <c r="E3893" s="11"/>
      <c r="F3893" s="29">
        <v>5132835</v>
      </c>
      <c r="G3893" s="41">
        <f t="shared" si="62"/>
        <v>141468999.59999999</v>
      </c>
      <c r="J3893" s="129">
        <v>42174</v>
      </c>
      <c r="K3893" s="130"/>
      <c r="L3893" s="131"/>
      <c r="M3893" s="132" t="s">
        <v>1339</v>
      </c>
      <c r="N3893" s="130"/>
      <c r="O3893" s="130"/>
      <c r="P3893" s="130"/>
      <c r="Q3893" s="130"/>
      <c r="R3893" s="131"/>
    </row>
    <row r="3894" spans="1:18">
      <c r="A3894" s="40">
        <v>42174</v>
      </c>
      <c r="B3894" s="34"/>
      <c r="C3894" s="28">
        <f t="shared" si="63"/>
        <v>2012</v>
      </c>
      <c r="D3894" s="28"/>
      <c r="E3894" s="11"/>
      <c r="F3894" s="29">
        <v>10195225</v>
      </c>
      <c r="G3894" s="41">
        <f t="shared" si="62"/>
        <v>131273774.59999999</v>
      </c>
      <c r="J3894" s="129">
        <v>42174</v>
      </c>
      <c r="K3894" s="130"/>
      <c r="L3894" s="131"/>
      <c r="M3894" s="132" t="s">
        <v>1340</v>
      </c>
      <c r="N3894" s="130"/>
      <c r="O3894" s="130"/>
      <c r="P3894" s="130"/>
      <c r="Q3894" s="130"/>
      <c r="R3894" s="131"/>
    </row>
    <row r="3895" spans="1:18">
      <c r="A3895" s="40">
        <v>42174</v>
      </c>
      <c r="B3895" s="34"/>
      <c r="C3895" s="28">
        <f t="shared" si="63"/>
        <v>2013</v>
      </c>
      <c r="D3895" s="28"/>
      <c r="E3895" s="11"/>
      <c r="F3895" s="29">
        <v>700000</v>
      </c>
      <c r="G3895" s="41">
        <f t="shared" si="62"/>
        <v>130573774.59999999</v>
      </c>
      <c r="J3895" s="129">
        <v>42174</v>
      </c>
      <c r="K3895" s="130"/>
      <c r="L3895" s="131"/>
      <c r="M3895" s="132" t="s">
        <v>1341</v>
      </c>
      <c r="N3895" s="130"/>
      <c r="O3895" s="130"/>
      <c r="P3895" s="130"/>
      <c r="Q3895" s="130"/>
      <c r="R3895" s="131"/>
    </row>
    <row r="3896" spans="1:18">
      <c r="A3896" s="40">
        <v>42177</v>
      </c>
      <c r="B3896" s="34"/>
      <c r="C3896" s="28">
        <f t="shared" si="63"/>
        <v>2014</v>
      </c>
      <c r="D3896" s="28"/>
      <c r="E3896" s="11"/>
      <c r="F3896" s="29">
        <v>6196265</v>
      </c>
      <c r="G3896" s="41">
        <f t="shared" si="62"/>
        <v>124377509.59999999</v>
      </c>
      <c r="J3896" s="129">
        <v>42177</v>
      </c>
      <c r="K3896" s="130"/>
      <c r="L3896" s="131"/>
      <c r="M3896" s="132" t="s">
        <v>1342</v>
      </c>
      <c r="N3896" s="130"/>
      <c r="O3896" s="130"/>
      <c r="P3896" s="130"/>
      <c r="Q3896" s="130"/>
      <c r="R3896" s="131"/>
    </row>
    <row r="3897" spans="1:18">
      <c r="A3897" s="40">
        <v>42177</v>
      </c>
      <c r="B3897" s="34"/>
      <c r="C3897" s="28">
        <f t="shared" si="63"/>
        <v>2015</v>
      </c>
      <c r="D3897" s="28"/>
      <c r="E3897" s="11"/>
      <c r="F3897" s="29">
        <v>2013000</v>
      </c>
      <c r="G3897" s="41">
        <f t="shared" si="62"/>
        <v>122364509.59999999</v>
      </c>
      <c r="J3897" s="129">
        <v>42177</v>
      </c>
      <c r="K3897" s="130"/>
      <c r="L3897" s="131"/>
      <c r="M3897" s="132" t="s">
        <v>1343</v>
      </c>
      <c r="N3897" s="130"/>
      <c r="O3897" s="130"/>
      <c r="P3897" s="130"/>
      <c r="Q3897" s="130"/>
      <c r="R3897" s="131"/>
    </row>
    <row r="3898" spans="1:18">
      <c r="A3898" s="40">
        <v>42179</v>
      </c>
      <c r="B3898" s="34"/>
      <c r="C3898" s="28">
        <v>2017</v>
      </c>
      <c r="D3898" s="28"/>
      <c r="E3898" s="11"/>
      <c r="F3898" s="29">
        <v>917241</v>
      </c>
      <c r="G3898" s="41">
        <f t="shared" si="62"/>
        <v>121447268.59999999</v>
      </c>
      <c r="J3898" s="129">
        <v>42179</v>
      </c>
      <c r="K3898" s="130"/>
      <c r="L3898" s="131"/>
      <c r="M3898" s="132" t="s">
        <v>1344</v>
      </c>
      <c r="N3898" s="130"/>
      <c r="O3898" s="130"/>
      <c r="P3898" s="130"/>
      <c r="Q3898" s="130"/>
      <c r="R3898" s="131"/>
    </row>
    <row r="3899" spans="1:18">
      <c r="A3899" s="40">
        <v>42179</v>
      </c>
      <c r="B3899" s="34"/>
      <c r="C3899" s="28">
        <v>2018</v>
      </c>
      <c r="D3899" s="28"/>
      <c r="E3899" s="11"/>
      <c r="F3899" s="29">
        <v>2500000</v>
      </c>
      <c r="G3899" s="41">
        <f t="shared" si="62"/>
        <v>118947268.59999999</v>
      </c>
      <c r="J3899" s="129">
        <v>42179</v>
      </c>
      <c r="K3899" s="130"/>
      <c r="L3899" s="131"/>
      <c r="M3899" s="132" t="s">
        <v>1345</v>
      </c>
      <c r="N3899" s="130"/>
      <c r="O3899" s="130"/>
      <c r="P3899" s="130"/>
      <c r="Q3899" s="130"/>
      <c r="R3899" s="131"/>
    </row>
    <row r="3900" spans="1:18">
      <c r="A3900" s="40">
        <v>42179</v>
      </c>
      <c r="B3900" s="34"/>
      <c r="C3900" s="28">
        <v>2015</v>
      </c>
      <c r="D3900" s="28"/>
      <c r="E3900" s="11"/>
      <c r="F3900" s="29">
        <v>181000</v>
      </c>
      <c r="G3900" s="41">
        <f t="shared" si="62"/>
        <v>118766268.59999999</v>
      </c>
      <c r="J3900" s="129">
        <v>42179</v>
      </c>
      <c r="K3900" s="130"/>
      <c r="L3900" s="131"/>
      <c r="M3900" s="132" t="s">
        <v>1346</v>
      </c>
      <c r="N3900" s="130"/>
      <c r="O3900" s="130"/>
      <c r="P3900" s="130"/>
      <c r="Q3900" s="130"/>
      <c r="R3900" s="131"/>
    </row>
    <row r="3901" spans="1:18">
      <c r="A3901" s="40">
        <v>42185</v>
      </c>
      <c r="B3901" s="34"/>
      <c r="C3901" s="28" t="s">
        <v>597</v>
      </c>
      <c r="D3901" s="28"/>
      <c r="E3901" s="11"/>
      <c r="F3901" s="29">
        <v>14050</v>
      </c>
      <c r="G3901" s="41">
        <f t="shared" si="62"/>
        <v>118752218.59999999</v>
      </c>
      <c r="J3901" s="129">
        <v>42185</v>
      </c>
      <c r="K3901" s="130"/>
      <c r="L3901" s="131"/>
      <c r="M3901" s="132" t="s">
        <v>1347</v>
      </c>
      <c r="N3901" s="130"/>
      <c r="O3901" s="130"/>
      <c r="P3901" s="130"/>
      <c r="Q3901" s="130"/>
      <c r="R3901" s="131"/>
    </row>
    <row r="3902" spans="1:18">
      <c r="A3902" s="40">
        <v>42185</v>
      </c>
      <c r="B3902" s="34"/>
      <c r="C3902" s="28" t="s">
        <v>597</v>
      </c>
      <c r="D3902" s="28"/>
      <c r="E3902" s="11"/>
      <c r="F3902" s="29">
        <v>4945</v>
      </c>
      <c r="G3902" s="41">
        <f t="shared" si="62"/>
        <v>118747273.59999999</v>
      </c>
      <c r="J3902" s="129">
        <v>42185</v>
      </c>
      <c r="K3902" s="130"/>
      <c r="L3902" s="131"/>
      <c r="M3902" s="132" t="s">
        <v>1347</v>
      </c>
      <c r="N3902" s="130"/>
      <c r="O3902" s="130"/>
      <c r="P3902" s="130"/>
      <c r="Q3902" s="130"/>
      <c r="R3902" s="131"/>
    </row>
    <row r="3903" spans="1:18">
      <c r="A3903" s="40">
        <v>42185</v>
      </c>
      <c r="B3903" s="34"/>
      <c r="C3903" s="28" t="s">
        <v>597</v>
      </c>
      <c r="D3903" s="28"/>
      <c r="E3903" s="11"/>
      <c r="F3903" s="29">
        <v>12000</v>
      </c>
      <c r="G3903" s="41">
        <f t="shared" si="62"/>
        <v>118735273.59999999</v>
      </c>
      <c r="J3903" s="129">
        <v>42185</v>
      </c>
      <c r="K3903" s="130"/>
      <c r="L3903" s="131"/>
      <c r="M3903" s="132" t="s">
        <v>1347</v>
      </c>
      <c r="N3903" s="130"/>
      <c r="O3903" s="130"/>
      <c r="P3903" s="130"/>
      <c r="Q3903" s="130"/>
      <c r="R3903" s="131"/>
    </row>
    <row r="3904" spans="1:18">
      <c r="A3904" s="40">
        <v>42185</v>
      </c>
      <c r="B3904" s="34"/>
      <c r="C3904" s="28" t="s">
        <v>597</v>
      </c>
      <c r="D3904" s="28"/>
      <c r="E3904" s="11"/>
      <c r="F3904" s="29">
        <v>24007</v>
      </c>
      <c r="G3904" s="41">
        <f t="shared" si="62"/>
        <v>118711266.59999999</v>
      </c>
      <c r="J3904" s="129">
        <v>42185</v>
      </c>
      <c r="K3904" s="130"/>
      <c r="L3904" s="131"/>
      <c r="M3904" s="132" t="s">
        <v>1347</v>
      </c>
      <c r="N3904" s="130"/>
      <c r="O3904" s="130"/>
      <c r="P3904" s="130"/>
      <c r="Q3904" s="130"/>
      <c r="R3904" s="131"/>
    </row>
    <row r="3905" spans="1:18">
      <c r="A3905" s="40">
        <v>42185</v>
      </c>
      <c r="B3905" s="34"/>
      <c r="C3905" s="28" t="s">
        <v>597</v>
      </c>
      <c r="D3905" s="28"/>
      <c r="E3905" s="11"/>
      <c r="F3905" s="29">
        <v>15440</v>
      </c>
      <c r="G3905" s="41">
        <f t="shared" si="62"/>
        <v>118695826.59999999</v>
      </c>
      <c r="J3905" s="129">
        <v>42185</v>
      </c>
      <c r="K3905" s="130"/>
      <c r="L3905" s="131"/>
      <c r="M3905" s="132" t="s">
        <v>1347</v>
      </c>
      <c r="N3905" s="130"/>
      <c r="O3905" s="130"/>
      <c r="P3905" s="130"/>
      <c r="Q3905" s="130"/>
      <c r="R3905" s="131"/>
    </row>
    <row r="3906" spans="1:18">
      <c r="A3906" s="40">
        <v>42185</v>
      </c>
      <c r="B3906" s="34"/>
      <c r="C3906" s="28" t="s">
        <v>597</v>
      </c>
      <c r="D3906" s="28"/>
      <c r="E3906" s="11"/>
      <c r="F3906" s="29">
        <v>9457</v>
      </c>
      <c r="G3906" s="41">
        <f t="shared" si="62"/>
        <v>118686369.59999999</v>
      </c>
      <c r="J3906" s="129">
        <v>42185</v>
      </c>
      <c r="K3906" s="130"/>
      <c r="L3906" s="131"/>
      <c r="M3906" s="132" t="s">
        <v>1347</v>
      </c>
      <c r="N3906" s="130"/>
      <c r="O3906" s="130"/>
      <c r="P3906" s="130"/>
      <c r="Q3906" s="130"/>
      <c r="R3906" s="131"/>
    </row>
    <row r="3907" spans="1:18">
      <c r="A3907" s="40">
        <v>42185</v>
      </c>
      <c r="B3907" s="34"/>
      <c r="C3907" s="28" t="s">
        <v>597</v>
      </c>
      <c r="D3907" s="28"/>
      <c r="E3907" s="11"/>
      <c r="F3907" s="29">
        <v>2800</v>
      </c>
      <c r="G3907" s="41">
        <f t="shared" si="62"/>
        <v>118683569.59999999</v>
      </c>
      <c r="J3907" s="129">
        <v>42185</v>
      </c>
      <c r="K3907" s="130"/>
      <c r="L3907" s="131"/>
      <c r="M3907" s="132" t="s">
        <v>1347</v>
      </c>
      <c r="N3907" s="130"/>
      <c r="O3907" s="130"/>
      <c r="P3907" s="130"/>
      <c r="Q3907" s="130"/>
      <c r="R3907" s="131"/>
    </row>
    <row r="3908" spans="1:18">
      <c r="A3908" s="40">
        <v>42185</v>
      </c>
      <c r="B3908" s="34"/>
      <c r="C3908" s="28" t="s">
        <v>597</v>
      </c>
      <c r="D3908" s="28"/>
      <c r="E3908" s="11"/>
      <c r="F3908" s="29">
        <v>5640</v>
      </c>
      <c r="G3908" s="41">
        <f t="shared" si="62"/>
        <v>118677929.59999999</v>
      </c>
      <c r="J3908" s="129">
        <v>42185</v>
      </c>
      <c r="K3908" s="130"/>
      <c r="L3908" s="131"/>
      <c r="M3908" s="132" t="s">
        <v>1347</v>
      </c>
      <c r="N3908" s="130"/>
      <c r="O3908" s="130"/>
      <c r="P3908" s="130"/>
      <c r="Q3908" s="130"/>
      <c r="R3908" s="131"/>
    </row>
    <row r="3909" spans="1:18">
      <c r="A3909" s="40">
        <v>42185</v>
      </c>
      <c r="B3909" s="34"/>
      <c r="C3909" s="28" t="s">
        <v>597</v>
      </c>
      <c r="D3909" s="28"/>
      <c r="E3909" s="11"/>
      <c r="F3909" s="29">
        <v>18106</v>
      </c>
      <c r="G3909" s="41">
        <f t="shared" si="62"/>
        <v>118659823.59999999</v>
      </c>
      <c r="J3909" s="129">
        <v>42185</v>
      </c>
      <c r="K3909" s="130"/>
      <c r="L3909" s="131"/>
      <c r="M3909" s="132" t="s">
        <v>1347</v>
      </c>
      <c r="N3909" s="130"/>
      <c r="O3909" s="130"/>
      <c r="P3909" s="130"/>
      <c r="Q3909" s="130"/>
      <c r="R3909" s="131"/>
    </row>
    <row r="3910" spans="1:18">
      <c r="A3910" s="40">
        <v>42185</v>
      </c>
      <c r="B3910" s="34"/>
      <c r="C3910" s="28" t="s">
        <v>597</v>
      </c>
      <c r="D3910" s="28"/>
      <c r="E3910" s="11"/>
      <c r="F3910" s="29">
        <v>1000</v>
      </c>
      <c r="G3910" s="41">
        <f t="shared" si="62"/>
        <v>118658823.59999999</v>
      </c>
      <c r="J3910" s="129">
        <v>42185</v>
      </c>
      <c r="K3910" s="130"/>
      <c r="L3910" s="131"/>
      <c r="M3910" s="132" t="s">
        <v>1347</v>
      </c>
      <c r="N3910" s="130"/>
      <c r="O3910" s="130"/>
      <c r="P3910" s="130"/>
      <c r="Q3910" s="130"/>
      <c r="R3910" s="131"/>
    </row>
    <row r="3911" spans="1:18">
      <c r="A3911" s="40">
        <v>42185</v>
      </c>
      <c r="B3911" s="34"/>
      <c r="C3911" s="28" t="s">
        <v>597</v>
      </c>
      <c r="D3911" s="28"/>
      <c r="E3911" s="11"/>
      <c r="F3911" s="29">
        <v>11507</v>
      </c>
      <c r="G3911" s="41">
        <f t="shared" si="62"/>
        <v>118647316.59999999</v>
      </c>
      <c r="J3911" s="129">
        <v>42185</v>
      </c>
      <c r="K3911" s="130"/>
      <c r="L3911" s="131"/>
      <c r="M3911" s="132" t="s">
        <v>1347</v>
      </c>
      <c r="N3911" s="130"/>
      <c r="O3911" s="130"/>
      <c r="P3911" s="130"/>
      <c r="Q3911" s="130"/>
      <c r="R3911" s="131"/>
    </row>
    <row r="3912" spans="1:18">
      <c r="A3912" s="40">
        <v>42185</v>
      </c>
      <c r="B3912" s="34"/>
      <c r="C3912" s="28" t="s">
        <v>597</v>
      </c>
      <c r="D3912" s="28"/>
      <c r="E3912" s="11"/>
      <c r="F3912" s="29">
        <v>2280</v>
      </c>
      <c r="G3912" s="41">
        <f t="shared" si="62"/>
        <v>118645036.59999999</v>
      </c>
      <c r="J3912" s="129">
        <v>42185</v>
      </c>
      <c r="K3912" s="130"/>
      <c r="L3912" s="131"/>
      <c r="M3912" s="132" t="s">
        <v>1347</v>
      </c>
      <c r="N3912" s="130"/>
      <c r="O3912" s="130"/>
      <c r="P3912" s="130"/>
      <c r="Q3912" s="130"/>
      <c r="R3912" s="131"/>
    </row>
    <row r="3913" spans="1:18">
      <c r="A3913" s="40">
        <v>42185</v>
      </c>
      <c r="B3913" s="34"/>
      <c r="C3913" s="28" t="s">
        <v>597</v>
      </c>
      <c r="D3913" s="28"/>
      <c r="E3913" s="11"/>
      <c r="F3913" s="29">
        <v>12176</v>
      </c>
      <c r="G3913" s="41">
        <f t="shared" si="62"/>
        <v>118632860.59999999</v>
      </c>
      <c r="J3913" s="129">
        <v>42185</v>
      </c>
      <c r="K3913" s="130"/>
      <c r="L3913" s="131"/>
      <c r="M3913" s="132" t="s">
        <v>1347</v>
      </c>
      <c r="N3913" s="130"/>
      <c r="O3913" s="130"/>
      <c r="P3913" s="130"/>
      <c r="Q3913" s="130"/>
      <c r="R3913" s="131"/>
    </row>
    <row r="3914" spans="1:18">
      <c r="A3914" s="40">
        <v>42185</v>
      </c>
      <c r="B3914" s="34"/>
      <c r="C3914" s="28" t="s">
        <v>597</v>
      </c>
      <c r="D3914" s="28"/>
      <c r="E3914" s="11"/>
      <c r="F3914" s="29">
        <v>11807</v>
      </c>
      <c r="G3914" s="41">
        <f t="shared" si="62"/>
        <v>118621053.59999999</v>
      </c>
      <c r="J3914" s="129">
        <v>42185</v>
      </c>
      <c r="K3914" s="130"/>
      <c r="L3914" s="131"/>
      <c r="M3914" s="132" t="s">
        <v>1347</v>
      </c>
      <c r="N3914" s="130"/>
      <c r="O3914" s="130"/>
      <c r="P3914" s="130"/>
      <c r="Q3914" s="130"/>
      <c r="R3914" s="131"/>
    </row>
    <row r="3915" spans="1:18">
      <c r="A3915" s="40">
        <v>42185</v>
      </c>
      <c r="B3915" s="34"/>
      <c r="C3915" s="28" t="s">
        <v>597</v>
      </c>
      <c r="D3915" s="28"/>
      <c r="E3915" s="11"/>
      <c r="F3915" s="29">
        <v>12147</v>
      </c>
      <c r="G3915" s="41">
        <f t="shared" si="62"/>
        <v>118608906.59999999</v>
      </c>
      <c r="J3915" s="129">
        <v>42185</v>
      </c>
      <c r="K3915" s="130"/>
      <c r="L3915" s="131"/>
      <c r="M3915" s="132" t="s">
        <v>1347</v>
      </c>
      <c r="N3915" s="130"/>
      <c r="O3915" s="130"/>
      <c r="P3915" s="130"/>
      <c r="Q3915" s="130"/>
      <c r="R3915" s="131"/>
    </row>
    <row r="3916" spans="1:18">
      <c r="A3916" s="40">
        <v>42185</v>
      </c>
      <c r="B3916" s="34"/>
      <c r="C3916" s="28" t="s">
        <v>597</v>
      </c>
      <c r="D3916" s="28"/>
      <c r="E3916" s="11"/>
      <c r="F3916" s="29">
        <v>26393</v>
      </c>
      <c r="G3916" s="41">
        <f t="shared" si="62"/>
        <v>118582513.59999999</v>
      </c>
      <c r="J3916" s="129">
        <v>42185</v>
      </c>
      <c r="K3916" s="130"/>
      <c r="L3916" s="131"/>
      <c r="M3916" s="132" t="s">
        <v>1347</v>
      </c>
      <c r="N3916" s="130"/>
      <c r="O3916" s="130"/>
      <c r="P3916" s="130"/>
      <c r="Q3916" s="130"/>
      <c r="R3916" s="131"/>
    </row>
    <row r="3917" spans="1:18">
      <c r="A3917" s="40">
        <v>42185</v>
      </c>
      <c r="B3917" s="34"/>
      <c r="C3917" s="28" t="s">
        <v>597</v>
      </c>
      <c r="D3917" s="28"/>
      <c r="E3917" s="11"/>
      <c r="F3917" s="29">
        <v>587</v>
      </c>
      <c r="G3917" s="41">
        <f t="shared" si="62"/>
        <v>118581926.59999999</v>
      </c>
      <c r="J3917" s="129">
        <v>42185</v>
      </c>
      <c r="K3917" s="130"/>
      <c r="L3917" s="131"/>
      <c r="M3917" s="132" t="s">
        <v>1347</v>
      </c>
      <c r="N3917" s="130"/>
      <c r="O3917" s="130"/>
      <c r="P3917" s="130"/>
      <c r="Q3917" s="130"/>
      <c r="R3917" s="131"/>
    </row>
    <row r="3918" spans="1:18">
      <c r="A3918" s="40">
        <v>42185</v>
      </c>
      <c r="B3918" s="34"/>
      <c r="C3918" s="28" t="s">
        <v>597</v>
      </c>
      <c r="D3918" s="28"/>
      <c r="E3918" s="11"/>
      <c r="F3918" s="29">
        <v>146800</v>
      </c>
      <c r="G3918" s="41">
        <f t="shared" si="62"/>
        <v>118435126.59999999</v>
      </c>
      <c r="J3918" s="129">
        <v>42185</v>
      </c>
      <c r="K3918" s="130"/>
      <c r="L3918" s="131"/>
      <c r="M3918" s="132" t="s">
        <v>1347</v>
      </c>
      <c r="N3918" s="130"/>
      <c r="O3918" s="130"/>
      <c r="P3918" s="130"/>
      <c r="Q3918" s="130"/>
      <c r="R3918" s="131"/>
    </row>
    <row r="3919" spans="1:18">
      <c r="A3919" s="40">
        <v>42185</v>
      </c>
      <c r="B3919" s="34"/>
      <c r="C3919" s="28" t="s">
        <v>597</v>
      </c>
      <c r="D3919" s="28"/>
      <c r="E3919" s="11"/>
      <c r="F3919" s="29">
        <v>94</v>
      </c>
      <c r="G3919" s="41">
        <f t="shared" si="62"/>
        <v>118435032.59999999</v>
      </c>
      <c r="J3919" s="129">
        <v>42185</v>
      </c>
      <c r="K3919" s="130"/>
      <c r="L3919" s="131"/>
      <c r="M3919" s="132" t="s">
        <v>1347</v>
      </c>
      <c r="N3919" s="130"/>
      <c r="O3919" s="130"/>
      <c r="P3919" s="130"/>
      <c r="Q3919" s="130"/>
      <c r="R3919" s="131"/>
    </row>
    <row r="3920" spans="1:18">
      <c r="A3920" s="40">
        <v>42185</v>
      </c>
      <c r="B3920" s="34"/>
      <c r="C3920" s="28" t="s">
        <v>597</v>
      </c>
      <c r="D3920" s="28"/>
      <c r="E3920" s="11"/>
      <c r="F3920" s="29">
        <v>23488</v>
      </c>
      <c r="G3920" s="41">
        <f t="shared" si="62"/>
        <v>118411544.59999999</v>
      </c>
      <c r="J3920" s="129">
        <v>42185</v>
      </c>
      <c r="K3920" s="130"/>
      <c r="L3920" s="131"/>
      <c r="M3920" s="132" t="s">
        <v>1347</v>
      </c>
      <c r="N3920" s="130"/>
      <c r="O3920" s="130"/>
      <c r="P3920" s="130"/>
      <c r="Q3920" s="130"/>
      <c r="R3920" s="131"/>
    </row>
    <row r="3921" spans="1:18">
      <c r="A3921" s="40">
        <v>42185</v>
      </c>
      <c r="B3921" s="34"/>
      <c r="C3921" s="28" t="s">
        <v>597</v>
      </c>
      <c r="D3921" s="28"/>
      <c r="E3921" s="11"/>
      <c r="F3921" s="29">
        <v>43170</v>
      </c>
      <c r="G3921" s="41">
        <f t="shared" si="62"/>
        <v>118368374.59999999</v>
      </c>
      <c r="J3921" s="129">
        <v>42185</v>
      </c>
      <c r="K3921" s="130"/>
      <c r="L3921" s="131"/>
      <c r="M3921" s="132" t="s">
        <v>1347</v>
      </c>
      <c r="N3921" s="130"/>
      <c r="O3921" s="130"/>
      <c r="P3921" s="130"/>
      <c r="Q3921" s="130"/>
      <c r="R3921" s="131"/>
    </row>
    <row r="3922" spans="1:18">
      <c r="A3922" s="40">
        <v>42185</v>
      </c>
      <c r="B3922" s="107"/>
      <c r="C3922" s="28" t="s">
        <v>597</v>
      </c>
      <c r="D3922" s="28"/>
      <c r="E3922" s="11"/>
      <c r="F3922" s="29">
        <v>1800</v>
      </c>
      <c r="G3922" s="41">
        <f t="shared" si="62"/>
        <v>118366574.59999999</v>
      </c>
      <c r="J3922" s="129">
        <v>42185</v>
      </c>
      <c r="K3922" s="130"/>
      <c r="L3922" s="131"/>
      <c r="M3922" s="132" t="s">
        <v>1347</v>
      </c>
      <c r="N3922" s="130"/>
      <c r="O3922" s="130"/>
      <c r="P3922" s="130"/>
      <c r="Q3922" s="130"/>
      <c r="R3922" s="131"/>
    </row>
    <row r="3923" spans="1:18">
      <c r="A3923" s="40">
        <v>42185</v>
      </c>
      <c r="B3923" s="107"/>
      <c r="C3923" s="28" t="s">
        <v>597</v>
      </c>
      <c r="D3923" s="28"/>
      <c r="E3923" s="11"/>
      <c r="F3923" s="29">
        <v>5040</v>
      </c>
      <c r="G3923" s="41">
        <f t="shared" si="62"/>
        <v>118361534.59999999</v>
      </c>
      <c r="J3923" s="129">
        <v>42185</v>
      </c>
      <c r="K3923" s="130"/>
      <c r="L3923" s="131"/>
      <c r="M3923" s="132" t="s">
        <v>1347</v>
      </c>
      <c r="N3923" s="130"/>
      <c r="O3923" s="130"/>
      <c r="P3923" s="130"/>
      <c r="Q3923" s="130"/>
      <c r="R3923" s="131"/>
    </row>
    <row r="3924" spans="1:18">
      <c r="A3924" s="40">
        <v>42185</v>
      </c>
      <c r="B3924" s="107"/>
      <c r="C3924" s="28" t="s">
        <v>597</v>
      </c>
      <c r="D3924" s="28"/>
      <c r="E3924" s="11"/>
      <c r="F3924" s="29">
        <v>4800</v>
      </c>
      <c r="G3924" s="41">
        <f t="shared" si="62"/>
        <v>118356734.59999999</v>
      </c>
      <c r="J3924" s="129">
        <v>42185</v>
      </c>
      <c r="K3924" s="130"/>
      <c r="L3924" s="131"/>
      <c r="M3924" s="132" t="s">
        <v>1347</v>
      </c>
      <c r="N3924" s="130"/>
      <c r="O3924" s="130"/>
      <c r="P3924" s="130"/>
      <c r="Q3924" s="130"/>
      <c r="R3924" s="131"/>
    </row>
    <row r="3925" spans="1:18">
      <c r="A3925" s="40">
        <v>42185</v>
      </c>
      <c r="B3925" s="107"/>
      <c r="C3925" s="28" t="s">
        <v>597</v>
      </c>
      <c r="D3925" s="28"/>
      <c r="E3925" s="11"/>
      <c r="F3925" s="29">
        <v>7238</v>
      </c>
      <c r="G3925" s="41">
        <f t="shared" si="62"/>
        <v>118349496.59999999</v>
      </c>
      <c r="J3925" s="129">
        <v>42185</v>
      </c>
      <c r="K3925" s="130"/>
      <c r="L3925" s="131"/>
      <c r="M3925" s="132" t="s">
        <v>1347</v>
      </c>
      <c r="N3925" s="130"/>
      <c r="O3925" s="130"/>
      <c r="P3925" s="130"/>
      <c r="Q3925" s="130"/>
      <c r="R3925" s="131"/>
    </row>
    <row r="3926" spans="1:18">
      <c r="A3926" s="40">
        <v>42185</v>
      </c>
      <c r="B3926" s="107"/>
      <c r="C3926" s="28" t="s">
        <v>597</v>
      </c>
      <c r="D3926" s="28"/>
      <c r="E3926" s="11"/>
      <c r="F3926" s="29">
        <v>20531</v>
      </c>
      <c r="G3926" s="41">
        <f t="shared" si="62"/>
        <v>118328965.59999999</v>
      </c>
      <c r="J3926" s="129">
        <v>42185</v>
      </c>
      <c r="K3926" s="130"/>
      <c r="L3926" s="131"/>
      <c r="M3926" s="132" t="s">
        <v>1347</v>
      </c>
      <c r="N3926" s="130"/>
      <c r="O3926" s="130"/>
      <c r="P3926" s="130"/>
      <c r="Q3926" s="130"/>
      <c r="R3926" s="131"/>
    </row>
    <row r="3927" spans="1:18">
      <c r="A3927" s="40">
        <v>42185</v>
      </c>
      <c r="B3927" s="107"/>
      <c r="C3927" s="28" t="s">
        <v>597</v>
      </c>
      <c r="D3927" s="28"/>
      <c r="E3927" s="11"/>
      <c r="F3927" s="29">
        <v>2800</v>
      </c>
      <c r="G3927" s="41">
        <f t="shared" si="62"/>
        <v>118326165.59999999</v>
      </c>
      <c r="J3927" s="129">
        <v>42185</v>
      </c>
      <c r="K3927" s="130"/>
      <c r="L3927" s="131"/>
      <c r="M3927" s="132" t="s">
        <v>1347</v>
      </c>
      <c r="N3927" s="130"/>
      <c r="O3927" s="130"/>
      <c r="P3927" s="130"/>
      <c r="Q3927" s="130"/>
      <c r="R3927" s="131"/>
    </row>
    <row r="3928" spans="1:18">
      <c r="A3928" s="40">
        <v>42185</v>
      </c>
      <c r="B3928" s="107"/>
      <c r="C3928" s="28" t="s">
        <v>597</v>
      </c>
      <c r="D3928" s="28"/>
      <c r="E3928" s="11"/>
      <c r="F3928" s="29">
        <v>40781</v>
      </c>
      <c r="G3928" s="41">
        <f t="shared" si="62"/>
        <v>118285384.59999999</v>
      </c>
      <c r="J3928" s="129">
        <v>42185</v>
      </c>
      <c r="K3928" s="130"/>
      <c r="L3928" s="131"/>
      <c r="M3928" s="132" t="s">
        <v>1347</v>
      </c>
      <c r="N3928" s="130"/>
      <c r="O3928" s="130"/>
      <c r="P3928" s="130"/>
      <c r="Q3928" s="130"/>
      <c r="R3928" s="131"/>
    </row>
    <row r="3929" spans="1:18">
      <c r="A3929" s="40">
        <v>42185</v>
      </c>
      <c r="B3929" s="107"/>
      <c r="C3929" s="28" t="s">
        <v>597</v>
      </c>
      <c r="D3929" s="28"/>
      <c r="E3929" s="11"/>
      <c r="F3929" s="29">
        <v>8052</v>
      </c>
      <c r="G3929" s="41">
        <f t="shared" si="62"/>
        <v>118277332.59999999</v>
      </c>
      <c r="J3929" s="129">
        <v>42185</v>
      </c>
      <c r="K3929" s="130"/>
      <c r="L3929" s="131"/>
      <c r="M3929" s="132" t="s">
        <v>1347</v>
      </c>
      <c r="N3929" s="130"/>
      <c r="O3929" s="130"/>
      <c r="P3929" s="130"/>
      <c r="Q3929" s="130"/>
      <c r="R3929" s="131"/>
    </row>
    <row r="3930" spans="1:18">
      <c r="A3930" s="40">
        <v>42185</v>
      </c>
      <c r="B3930" s="34"/>
      <c r="C3930" s="28" t="s">
        <v>597</v>
      </c>
      <c r="D3930" s="28"/>
      <c r="E3930" s="11"/>
      <c r="F3930" s="29">
        <v>724</v>
      </c>
      <c r="G3930" s="41">
        <f t="shared" si="62"/>
        <v>118276608.59999999</v>
      </c>
      <c r="I3930" s="109"/>
      <c r="J3930" s="129">
        <v>42185</v>
      </c>
      <c r="K3930" s="130"/>
      <c r="L3930" s="131"/>
      <c r="M3930" s="132" t="s">
        <v>1347</v>
      </c>
      <c r="N3930" s="130"/>
      <c r="O3930" s="130"/>
      <c r="P3930" s="130"/>
      <c r="Q3930" s="130"/>
      <c r="R3930" s="131"/>
    </row>
    <row r="3931" spans="1:18">
      <c r="A3931" s="40">
        <v>42185</v>
      </c>
      <c r="B3931" s="34"/>
      <c r="C3931" s="28" t="s">
        <v>597</v>
      </c>
      <c r="D3931" s="28"/>
      <c r="E3931" s="11"/>
      <c r="F3931" s="29">
        <v>10000</v>
      </c>
      <c r="G3931" s="41">
        <f t="shared" si="62"/>
        <v>118266608.59999999</v>
      </c>
      <c r="I3931" s="109"/>
      <c r="J3931" s="129">
        <v>42185</v>
      </c>
      <c r="K3931" s="130"/>
      <c r="L3931" s="131"/>
      <c r="M3931" s="132" t="s">
        <v>1348</v>
      </c>
      <c r="N3931" s="130"/>
      <c r="O3931" s="130"/>
      <c r="P3931" s="130"/>
      <c r="Q3931" s="130"/>
      <c r="R3931" s="131"/>
    </row>
    <row r="3932" spans="1:18">
      <c r="A3932" s="40">
        <v>42185</v>
      </c>
      <c r="B3932" s="34"/>
      <c r="C3932" s="28" t="s">
        <v>597</v>
      </c>
      <c r="D3932" s="28"/>
      <c r="E3932" s="11"/>
      <c r="F3932" s="29">
        <v>24785</v>
      </c>
      <c r="G3932" s="41">
        <f>G3931+E3932-F3932</f>
        <v>118241823.59999999</v>
      </c>
      <c r="I3932" s="109"/>
      <c r="J3932" s="129">
        <v>42185</v>
      </c>
      <c r="K3932" s="130"/>
      <c r="L3932" s="131"/>
      <c r="M3932" s="132" t="s">
        <v>1347</v>
      </c>
      <c r="N3932" s="130"/>
      <c r="O3932" s="130"/>
      <c r="P3932" s="130"/>
      <c r="Q3932" s="130"/>
      <c r="R3932" s="131"/>
    </row>
    <row r="3933" spans="1:18">
      <c r="A3933" s="40">
        <v>42185</v>
      </c>
      <c r="B3933" s="34"/>
      <c r="C3933" s="28" t="s">
        <v>597</v>
      </c>
      <c r="D3933" s="108"/>
      <c r="E3933" s="37">
        <f>SUM(E3871:E3871)</f>
        <v>0</v>
      </c>
      <c r="F3933" s="29">
        <v>3609</v>
      </c>
      <c r="G3933" s="41">
        <f>G3932+E3933-F3933</f>
        <v>118238214.59999999</v>
      </c>
      <c r="I3933" s="109"/>
      <c r="J3933" s="129">
        <v>42185</v>
      </c>
      <c r="K3933" s="130"/>
      <c r="L3933" s="131"/>
      <c r="M3933" s="132" t="s">
        <v>1348</v>
      </c>
      <c r="N3933" s="130"/>
      <c r="O3933" s="130"/>
      <c r="P3933" s="130"/>
      <c r="Q3933" s="130"/>
      <c r="R3933" s="131"/>
    </row>
    <row r="3934" spans="1:18">
      <c r="A3934" s="17"/>
      <c r="B3934" s="12" t="s">
        <v>182</v>
      </c>
      <c r="C3934" s="23"/>
      <c r="D3934" s="23"/>
      <c r="E3934" s="9">
        <f>SUM(E3871:E3933)</f>
        <v>0</v>
      </c>
      <c r="F3934" s="9">
        <f>SUM(F3871:F3933)</f>
        <v>89814529</v>
      </c>
      <c r="G3934" s="9">
        <f>G3871+E3934-F3934</f>
        <v>118238214.59999999</v>
      </c>
    </row>
    <row r="3935" spans="1:18">
      <c r="A3935" s="79"/>
      <c r="B3935" s="31"/>
      <c r="C3935" s="38"/>
      <c r="D3935" s="38"/>
      <c r="E3935" s="32"/>
      <c r="F3935" s="32"/>
      <c r="G3935" s="32"/>
    </row>
    <row r="3936" spans="1:18">
      <c r="A3936" s="79"/>
      <c r="B3936" s="31"/>
      <c r="C3936" s="38"/>
      <c r="D3936" s="38"/>
      <c r="E3936" s="39"/>
      <c r="F3936" s="39"/>
      <c r="G3936" s="32"/>
    </row>
    <row r="3937" spans="1:7">
      <c r="A3937" s="79"/>
      <c r="B3937" s="31"/>
      <c r="C3937" s="38"/>
      <c r="D3937" s="38"/>
      <c r="E3937" s="39"/>
      <c r="F3937" s="39"/>
      <c r="G3937" s="32"/>
    </row>
    <row r="3938" spans="1:7">
      <c r="B3938" s="1" t="s">
        <v>28</v>
      </c>
      <c r="C3938" s="1"/>
      <c r="D3938" s="1"/>
      <c r="E3938" s="1" t="s">
        <v>29</v>
      </c>
      <c r="G3938" s="13"/>
    </row>
    <row r="3939" spans="1:7">
      <c r="B3939" s="1" t="s">
        <v>1303</v>
      </c>
      <c r="C3939" s="1"/>
      <c r="D3939" s="1"/>
      <c r="E3939" s="1" t="s">
        <v>1043</v>
      </c>
    </row>
    <row r="3940" spans="1:7">
      <c r="B3940" s="1" t="s">
        <v>30</v>
      </c>
      <c r="E3940" s="1" t="s">
        <v>1044</v>
      </c>
    </row>
    <row r="3957" spans="1:9" ht="18.75">
      <c r="A3957" s="126" t="s">
        <v>0</v>
      </c>
      <c r="B3957" s="126"/>
      <c r="C3957" s="126"/>
      <c r="D3957" s="126"/>
      <c r="E3957" s="126"/>
      <c r="F3957" s="126"/>
      <c r="G3957" s="126"/>
    </row>
    <row r="3958" spans="1:9" ht="15.75">
      <c r="A3958" s="127" t="s">
        <v>1</v>
      </c>
      <c r="B3958" s="127"/>
      <c r="C3958" s="127"/>
      <c r="D3958" s="127"/>
      <c r="E3958" s="127"/>
      <c r="F3958" s="127"/>
      <c r="G3958" s="127"/>
    </row>
    <row r="3959" spans="1:9" ht="15.75">
      <c r="A3959" s="127" t="s">
        <v>2</v>
      </c>
      <c r="B3959" s="127"/>
      <c r="C3959" s="127"/>
      <c r="D3959" s="127"/>
      <c r="E3959" s="127"/>
      <c r="F3959" s="127"/>
      <c r="G3959" s="127"/>
    </row>
    <row r="3960" spans="1:9" ht="15.75">
      <c r="A3960" s="127" t="s">
        <v>831</v>
      </c>
      <c r="B3960" s="127"/>
      <c r="C3960" s="127"/>
      <c r="D3960" s="127"/>
      <c r="E3960" s="127"/>
      <c r="F3960" s="127"/>
      <c r="G3960" s="127"/>
    </row>
    <row r="3961" spans="1:9" ht="15.75">
      <c r="A3961" s="128">
        <v>42186</v>
      </c>
      <c r="B3961" s="127"/>
      <c r="C3961" s="127"/>
      <c r="D3961" s="127"/>
      <c r="E3961" s="127"/>
      <c r="F3961" s="127"/>
      <c r="G3961" s="127"/>
    </row>
    <row r="3962" spans="1:9" ht="15.75">
      <c r="A3962" s="128" t="s">
        <v>330</v>
      </c>
      <c r="B3962" s="127"/>
      <c r="C3962" s="127"/>
      <c r="D3962" s="127"/>
      <c r="E3962" s="127"/>
      <c r="F3962" s="127"/>
      <c r="G3962" s="127"/>
    </row>
    <row r="3963" spans="1:9" ht="15.75">
      <c r="A3963" s="4" t="s">
        <v>4</v>
      </c>
      <c r="B3963" s="5" t="s">
        <v>5</v>
      </c>
      <c r="C3963" s="5" t="s">
        <v>183</v>
      </c>
      <c r="D3963" s="5" t="s">
        <v>184</v>
      </c>
      <c r="E3963" s="5" t="s">
        <v>6</v>
      </c>
      <c r="F3963" s="5" t="s">
        <v>7</v>
      </c>
      <c r="G3963" s="5" t="s">
        <v>8</v>
      </c>
    </row>
    <row r="3964" spans="1:9">
      <c r="A3964" s="33"/>
      <c r="B3964" s="34" t="s">
        <v>181</v>
      </c>
      <c r="C3964" s="28"/>
      <c r="D3964" s="28"/>
      <c r="E3964" s="11">
        <v>0</v>
      </c>
      <c r="F3964" s="11">
        <v>0</v>
      </c>
      <c r="G3964" s="37">
        <f>G3934</f>
        <v>118238214.59999999</v>
      </c>
    </row>
    <row r="3965" spans="1:9">
      <c r="A3965" s="110" t="s">
        <v>1349</v>
      </c>
      <c r="B3965" s="111" t="s">
        <v>218</v>
      </c>
      <c r="C3965" s="112">
        <v>2019</v>
      </c>
      <c r="D3965" s="112">
        <v>20150080</v>
      </c>
      <c r="E3965" s="11"/>
      <c r="F3965" s="8">
        <v>4583750</v>
      </c>
      <c r="G3965" s="11">
        <f>G3964+E3965-F3965</f>
        <v>113654464.59999999</v>
      </c>
      <c r="I3965">
        <v>18335</v>
      </c>
    </row>
    <row r="3966" spans="1:9">
      <c r="A3966" s="110" t="s">
        <v>1350</v>
      </c>
      <c r="B3966" s="111" t="s">
        <v>226</v>
      </c>
      <c r="C3966" s="112">
        <v>2020</v>
      </c>
      <c r="D3966" s="112">
        <v>20150081</v>
      </c>
      <c r="E3966" s="11"/>
      <c r="F3966" s="8">
        <v>2200000</v>
      </c>
      <c r="G3966" s="11">
        <f t="shared" ref="G3966:G3980" si="64">G3965+E3966-F3966</f>
        <v>111454464.59999999</v>
      </c>
      <c r="I3966">
        <v>8800</v>
      </c>
    </row>
    <row r="3967" spans="1:9">
      <c r="A3967" s="110" t="s">
        <v>1350</v>
      </c>
      <c r="B3967" s="111" t="s">
        <v>501</v>
      </c>
      <c r="C3967" s="112">
        <v>2021</v>
      </c>
      <c r="D3967" s="112">
        <v>20150082</v>
      </c>
      <c r="E3967" s="11"/>
      <c r="F3967" s="8">
        <v>2970000</v>
      </c>
      <c r="G3967" s="11">
        <f t="shared" si="64"/>
        <v>108484464.59999999</v>
      </c>
      <c r="I3967">
        <v>11880</v>
      </c>
    </row>
    <row r="3968" spans="1:9">
      <c r="A3968" s="110" t="s">
        <v>1351</v>
      </c>
      <c r="B3968" s="111" t="s">
        <v>1352</v>
      </c>
      <c r="C3968" s="112">
        <v>2022</v>
      </c>
      <c r="D3968" s="112">
        <v>20150083</v>
      </c>
      <c r="E3968" s="11"/>
      <c r="F3968" s="8">
        <v>2820000</v>
      </c>
      <c r="G3968" s="11">
        <f t="shared" si="64"/>
        <v>105664464.59999999</v>
      </c>
      <c r="I3968">
        <v>11280</v>
      </c>
    </row>
    <row r="3969" spans="1:9">
      <c r="A3969" s="110" t="s">
        <v>1351</v>
      </c>
      <c r="B3969" s="111" t="s">
        <v>1352</v>
      </c>
      <c r="C3969" s="112">
        <v>2023</v>
      </c>
      <c r="D3969" s="112">
        <v>20150084</v>
      </c>
      <c r="E3969" s="11"/>
      <c r="F3969" s="8">
        <v>3760000</v>
      </c>
      <c r="G3969" s="11">
        <f t="shared" si="64"/>
        <v>101904464.59999999</v>
      </c>
      <c r="I3969">
        <v>15040</v>
      </c>
    </row>
    <row r="3970" spans="1:9">
      <c r="A3970" s="110" t="s">
        <v>1353</v>
      </c>
      <c r="B3970" s="111" t="s">
        <v>947</v>
      </c>
      <c r="C3970" s="112">
        <v>2025</v>
      </c>
      <c r="D3970" s="112">
        <v>20150086</v>
      </c>
      <c r="E3970" s="11"/>
      <c r="F3970" s="8">
        <v>629900</v>
      </c>
      <c r="G3970" s="11">
        <f t="shared" si="64"/>
        <v>101274564.59999999</v>
      </c>
      <c r="I3970">
        <v>10044</v>
      </c>
    </row>
    <row r="3971" spans="1:9">
      <c r="A3971" s="110" t="s">
        <v>1353</v>
      </c>
      <c r="B3971" s="111" t="s">
        <v>185</v>
      </c>
      <c r="C3971" s="112">
        <v>2024</v>
      </c>
      <c r="D3971" s="112">
        <v>20150088</v>
      </c>
      <c r="E3971" s="11"/>
      <c r="F3971" s="8">
        <v>2511000</v>
      </c>
      <c r="G3971" s="11">
        <f t="shared" si="64"/>
        <v>98763564.599999994</v>
      </c>
      <c r="I3971">
        <v>2520</v>
      </c>
    </row>
    <row r="3972" spans="1:9">
      <c r="A3972" s="110" t="s">
        <v>1354</v>
      </c>
      <c r="B3972" s="111" t="s">
        <v>1355</v>
      </c>
      <c r="C3972" s="112">
        <v>2026</v>
      </c>
      <c r="D3972" s="112">
        <v>20150087</v>
      </c>
      <c r="E3972" s="11"/>
      <c r="F3972" s="8">
        <v>1288700</v>
      </c>
      <c r="G3972" s="11">
        <f t="shared" si="64"/>
        <v>97474864.599999994</v>
      </c>
      <c r="I3972">
        <v>42650</v>
      </c>
    </row>
    <row r="3973" spans="1:9">
      <c r="A3973" s="110" t="s">
        <v>1354</v>
      </c>
      <c r="B3973" s="111" t="s">
        <v>628</v>
      </c>
      <c r="C3973" s="112">
        <v>2027</v>
      </c>
      <c r="D3973" s="112">
        <v>20150088</v>
      </c>
      <c r="E3973" s="11"/>
      <c r="F3973" s="8">
        <v>470000</v>
      </c>
      <c r="G3973" s="11">
        <f t="shared" si="64"/>
        <v>97004864.599999994</v>
      </c>
      <c r="I3973">
        <v>11633</v>
      </c>
    </row>
    <row r="3974" spans="1:9">
      <c r="A3974" s="110" t="s">
        <v>1354</v>
      </c>
      <c r="B3974" s="111" t="s">
        <v>624</v>
      </c>
      <c r="C3974" s="112">
        <v>2028</v>
      </c>
      <c r="D3974" s="112">
        <v>20150089</v>
      </c>
      <c r="E3974" s="11"/>
      <c r="F3974" s="8">
        <v>9076760</v>
      </c>
      <c r="G3974" s="11">
        <f t="shared" si="64"/>
        <v>87928104.599999994</v>
      </c>
      <c r="I3974">
        <v>36307</v>
      </c>
    </row>
    <row r="3975" spans="1:9">
      <c r="A3975" s="110" t="s">
        <v>1354</v>
      </c>
      <c r="B3975" s="111" t="s">
        <v>193</v>
      </c>
      <c r="C3975" s="112">
        <v>2029</v>
      </c>
      <c r="D3975" s="112">
        <v>20150090</v>
      </c>
      <c r="E3975" s="11"/>
      <c r="F3975" s="8">
        <v>10662400</v>
      </c>
      <c r="G3975" s="11">
        <f t="shared" si="64"/>
        <v>77265704.599999994</v>
      </c>
      <c r="I3975">
        <v>5155</v>
      </c>
    </row>
    <row r="3976" spans="1:9">
      <c r="A3976" s="110" t="s">
        <v>1354</v>
      </c>
      <c r="B3976" s="111" t="s">
        <v>193</v>
      </c>
      <c r="C3976" s="112">
        <v>2030</v>
      </c>
      <c r="D3976" s="112">
        <v>20150091</v>
      </c>
      <c r="E3976" s="11"/>
      <c r="F3976" s="8">
        <v>2908360</v>
      </c>
      <c r="G3976" s="11">
        <f t="shared" si="64"/>
        <v>74357344.599999994</v>
      </c>
      <c r="I3976">
        <v>1880</v>
      </c>
    </row>
    <row r="3977" spans="1:9">
      <c r="A3977" s="110" t="s">
        <v>1354</v>
      </c>
      <c r="B3977" s="111" t="s">
        <v>501</v>
      </c>
      <c r="C3977" s="112">
        <v>2031</v>
      </c>
      <c r="D3977" s="112">
        <v>20150092</v>
      </c>
      <c r="E3977" s="11"/>
      <c r="F3977" s="8">
        <v>1030000</v>
      </c>
      <c r="G3977" s="11">
        <f t="shared" si="64"/>
        <v>73327344.599999994</v>
      </c>
      <c r="I3977">
        <v>41453</v>
      </c>
    </row>
    <row r="3978" spans="1:9">
      <c r="A3978" s="110" t="s">
        <v>1356</v>
      </c>
      <c r="B3978" s="111" t="s">
        <v>1357</v>
      </c>
      <c r="C3978" s="112">
        <v>2032</v>
      </c>
      <c r="D3978" s="112">
        <v>20150093</v>
      </c>
      <c r="E3978" s="11"/>
      <c r="F3978" s="8">
        <v>3974880</v>
      </c>
      <c r="G3978" s="11">
        <f t="shared" si="64"/>
        <v>69352464.599999994</v>
      </c>
      <c r="I3978">
        <v>4120</v>
      </c>
    </row>
    <row r="3979" spans="1:9">
      <c r="A3979" s="110" t="s">
        <v>1356</v>
      </c>
      <c r="B3979" s="111" t="s">
        <v>218</v>
      </c>
      <c r="C3979" s="112">
        <v>2033</v>
      </c>
      <c r="D3979" s="112">
        <v>20150094</v>
      </c>
      <c r="E3979" s="11"/>
      <c r="F3979" s="8">
        <v>10363135</v>
      </c>
      <c r="G3979" s="11">
        <f t="shared" si="64"/>
        <v>58989329.599999994</v>
      </c>
      <c r="I3979">
        <v>15900</v>
      </c>
    </row>
    <row r="3980" spans="1:9">
      <c r="A3980" s="110" t="s">
        <v>1358</v>
      </c>
      <c r="B3980" s="111" t="s">
        <v>229</v>
      </c>
      <c r="C3980" s="112" t="s">
        <v>597</v>
      </c>
      <c r="D3980" s="112">
        <v>20150095</v>
      </c>
      <c r="E3980" s="11"/>
      <c r="F3980" s="8">
        <v>236997</v>
      </c>
      <c r="G3980" s="11">
        <f t="shared" si="64"/>
        <v>58752332.599999994</v>
      </c>
      <c r="I3980">
        <f>SUM(I3965:I3979)</f>
        <v>236997</v>
      </c>
    </row>
    <row r="3981" spans="1:9">
      <c r="A3981" s="17"/>
      <c r="B3981" s="12" t="s">
        <v>182</v>
      </c>
      <c r="C3981" s="23"/>
      <c r="D3981" s="23"/>
      <c r="E3981" s="9">
        <f>SUM(E3964:E3980)</f>
        <v>0</v>
      </c>
      <c r="F3981" s="9">
        <f>SUM(F3964:F3980)</f>
        <v>59485882</v>
      </c>
      <c r="G3981" s="9">
        <f>G3964+E3981-F3981</f>
        <v>58752332.599999994</v>
      </c>
    </row>
    <row r="3982" spans="1:9">
      <c r="A3982" s="79"/>
      <c r="B3982" s="31"/>
      <c r="C3982" s="38"/>
      <c r="D3982" s="38"/>
      <c r="E3982" s="32"/>
      <c r="F3982" s="32"/>
      <c r="G3982" s="32"/>
    </row>
    <row r="3983" spans="1:9">
      <c r="A3983" s="79"/>
      <c r="B3983" s="31"/>
      <c r="C3983" s="38"/>
      <c r="D3983" s="38"/>
      <c r="E3983" s="32"/>
      <c r="F3983" s="32"/>
      <c r="G3983" s="32"/>
    </row>
    <row r="3984" spans="1:9">
      <c r="A3984" s="79"/>
      <c r="B3984" s="31"/>
      <c r="C3984" s="38"/>
      <c r="D3984" s="38"/>
      <c r="E3984" s="32"/>
      <c r="F3984" s="32"/>
      <c r="G3984" s="32"/>
    </row>
    <row r="3985" spans="1:7">
      <c r="A3985" s="79"/>
      <c r="B3985" s="31"/>
      <c r="C3985" s="38"/>
      <c r="D3985" s="38"/>
      <c r="E3985" s="39"/>
      <c r="F3985" s="39"/>
      <c r="G3985" s="32"/>
    </row>
    <row r="3986" spans="1:7">
      <c r="A3986" s="79"/>
      <c r="B3986" s="31"/>
      <c r="C3986" s="38"/>
      <c r="D3986" s="38"/>
      <c r="E3986" s="39"/>
      <c r="F3986" s="39"/>
      <c r="G3986" s="32"/>
    </row>
    <row r="3987" spans="1:7">
      <c r="B3987" s="1" t="s">
        <v>28</v>
      </c>
      <c r="C3987" s="1"/>
      <c r="D3987" s="1"/>
      <c r="E3987" s="1" t="s">
        <v>29</v>
      </c>
      <c r="G3987" s="13"/>
    </row>
    <row r="3988" spans="1:7">
      <c r="B3988" s="1" t="s">
        <v>1303</v>
      </c>
      <c r="C3988" s="1"/>
      <c r="D3988" s="1"/>
      <c r="E3988" s="1" t="s">
        <v>1043</v>
      </c>
    </row>
    <row r="3989" spans="1:7">
      <c r="B3989" s="1" t="s">
        <v>30</v>
      </c>
      <c r="E3989" s="1" t="s">
        <v>1044</v>
      </c>
    </row>
  </sheetData>
  <mergeCells count="571">
    <mergeCell ref="M3873:R3873"/>
    <mergeCell ref="J3874:L3874"/>
    <mergeCell ref="M3874:R3874"/>
    <mergeCell ref="J3872:L3872"/>
    <mergeCell ref="M3872:R3872"/>
    <mergeCell ref="M3879:R3879"/>
    <mergeCell ref="J3880:L3880"/>
    <mergeCell ref="M3880:R3880"/>
    <mergeCell ref="J3877:L3877"/>
    <mergeCell ref="M3877:R3877"/>
    <mergeCell ref="J3878:L3878"/>
    <mergeCell ref="M3878:R3878"/>
    <mergeCell ref="J3875:L3875"/>
    <mergeCell ref="M3875:R3875"/>
    <mergeCell ref="J3876:L3876"/>
    <mergeCell ref="M3876:R3876"/>
    <mergeCell ref="J3879:L3879"/>
    <mergeCell ref="M3885:R3885"/>
    <mergeCell ref="J3886:L3886"/>
    <mergeCell ref="M3886:R3886"/>
    <mergeCell ref="J3883:L3883"/>
    <mergeCell ref="M3883:R3883"/>
    <mergeCell ref="J3884:L3884"/>
    <mergeCell ref="M3884:R3884"/>
    <mergeCell ref="J3881:L3881"/>
    <mergeCell ref="M3881:R3881"/>
    <mergeCell ref="J3882:L3882"/>
    <mergeCell ref="M3882:R3882"/>
    <mergeCell ref="J3885:L3885"/>
    <mergeCell ref="M3891:R3891"/>
    <mergeCell ref="J3892:L3892"/>
    <mergeCell ref="M3892:R3892"/>
    <mergeCell ref="J3889:L3889"/>
    <mergeCell ref="M3889:R3889"/>
    <mergeCell ref="J3890:L3890"/>
    <mergeCell ref="M3890:R3890"/>
    <mergeCell ref="J3887:L3887"/>
    <mergeCell ref="M3887:R3887"/>
    <mergeCell ref="J3888:L3888"/>
    <mergeCell ref="M3888:R3888"/>
    <mergeCell ref="J3891:L3891"/>
    <mergeCell ref="M3897:R3897"/>
    <mergeCell ref="J3898:L3898"/>
    <mergeCell ref="M3898:R3898"/>
    <mergeCell ref="J3895:L3895"/>
    <mergeCell ref="M3895:R3895"/>
    <mergeCell ref="J3896:L3896"/>
    <mergeCell ref="M3896:R3896"/>
    <mergeCell ref="J3893:L3893"/>
    <mergeCell ref="M3893:R3893"/>
    <mergeCell ref="J3894:L3894"/>
    <mergeCell ref="M3894:R3894"/>
    <mergeCell ref="J3897:L3897"/>
    <mergeCell ref="M3903:R3903"/>
    <mergeCell ref="J3904:L3904"/>
    <mergeCell ref="M3904:R3904"/>
    <mergeCell ref="J3901:L3901"/>
    <mergeCell ref="M3901:R3901"/>
    <mergeCell ref="J3902:L3902"/>
    <mergeCell ref="M3902:R3902"/>
    <mergeCell ref="J3899:L3899"/>
    <mergeCell ref="M3899:R3899"/>
    <mergeCell ref="J3900:L3900"/>
    <mergeCell ref="M3900:R3900"/>
    <mergeCell ref="J3903:L3903"/>
    <mergeCell ref="M3909:R3909"/>
    <mergeCell ref="J3910:L3910"/>
    <mergeCell ref="M3910:R3910"/>
    <mergeCell ref="J3907:L3907"/>
    <mergeCell ref="M3907:R3907"/>
    <mergeCell ref="J3908:L3908"/>
    <mergeCell ref="M3908:R3908"/>
    <mergeCell ref="J3905:L3905"/>
    <mergeCell ref="M3905:R3905"/>
    <mergeCell ref="J3906:L3906"/>
    <mergeCell ref="M3906:R3906"/>
    <mergeCell ref="J3909:L3909"/>
    <mergeCell ref="M3915:R3915"/>
    <mergeCell ref="J3916:L3916"/>
    <mergeCell ref="M3916:R3916"/>
    <mergeCell ref="J3913:L3913"/>
    <mergeCell ref="M3913:R3913"/>
    <mergeCell ref="J3914:L3914"/>
    <mergeCell ref="M3914:R3914"/>
    <mergeCell ref="J3911:L3911"/>
    <mergeCell ref="M3911:R3911"/>
    <mergeCell ref="J3912:L3912"/>
    <mergeCell ref="M3912:R3912"/>
    <mergeCell ref="J3915:L3915"/>
    <mergeCell ref="M3921:R3921"/>
    <mergeCell ref="J3922:L3922"/>
    <mergeCell ref="M3922:R3922"/>
    <mergeCell ref="J3919:L3919"/>
    <mergeCell ref="M3919:R3919"/>
    <mergeCell ref="J3920:L3920"/>
    <mergeCell ref="M3920:R3920"/>
    <mergeCell ref="J3917:L3917"/>
    <mergeCell ref="M3917:R3917"/>
    <mergeCell ref="J3918:L3918"/>
    <mergeCell ref="M3918:R3918"/>
    <mergeCell ref="J3921:L3921"/>
    <mergeCell ref="M3927:R3927"/>
    <mergeCell ref="J3928:L3928"/>
    <mergeCell ref="M3928:R3928"/>
    <mergeCell ref="J3925:L3925"/>
    <mergeCell ref="M3925:R3925"/>
    <mergeCell ref="J3926:L3926"/>
    <mergeCell ref="M3926:R3926"/>
    <mergeCell ref="J3923:L3923"/>
    <mergeCell ref="M3923:R3923"/>
    <mergeCell ref="J3924:L3924"/>
    <mergeCell ref="M3924:R3924"/>
    <mergeCell ref="J3927:L3927"/>
    <mergeCell ref="M3933:R3933"/>
    <mergeCell ref="J3931:L3931"/>
    <mergeCell ref="M3931:R3931"/>
    <mergeCell ref="J3932:L3932"/>
    <mergeCell ref="M3932:R3932"/>
    <mergeCell ref="J3929:L3929"/>
    <mergeCell ref="M3929:R3929"/>
    <mergeCell ref="J3930:L3930"/>
    <mergeCell ref="M3930:R3930"/>
    <mergeCell ref="J3933:L3933"/>
    <mergeCell ref="A3864:G3864"/>
    <mergeCell ref="A3865:G3865"/>
    <mergeCell ref="A3866:G3866"/>
    <mergeCell ref="A3867:G3867"/>
    <mergeCell ref="A3868:G3868"/>
    <mergeCell ref="A3869:G3869"/>
    <mergeCell ref="J3873:L3873"/>
    <mergeCell ref="A3409:G3409"/>
    <mergeCell ref="A3410:G3410"/>
    <mergeCell ref="A3411:G3411"/>
    <mergeCell ref="A3412:G3412"/>
    <mergeCell ref="A3413:G3413"/>
    <mergeCell ref="A3414:G3414"/>
    <mergeCell ref="A3500:G3500"/>
    <mergeCell ref="A3501:G3501"/>
    <mergeCell ref="A3502:G3502"/>
    <mergeCell ref="A3453:G3453"/>
    <mergeCell ref="A3454:G3454"/>
    <mergeCell ref="A3455:G3455"/>
    <mergeCell ref="A3456:G3456"/>
    <mergeCell ref="A3457:G3457"/>
    <mergeCell ref="A3458:G3458"/>
    <mergeCell ref="A3681:G3681"/>
    <mergeCell ref="A3682:G3682"/>
    <mergeCell ref="A3366:G3366"/>
    <mergeCell ref="A3367:G3367"/>
    <mergeCell ref="A3368:G3368"/>
    <mergeCell ref="A3317:G3317"/>
    <mergeCell ref="A3318:G3318"/>
    <mergeCell ref="A3319:G3319"/>
    <mergeCell ref="A3320:G3320"/>
    <mergeCell ref="A3321:G3321"/>
    <mergeCell ref="A3322:G3322"/>
    <mergeCell ref="A3363:G3363"/>
    <mergeCell ref="A3364:G3364"/>
    <mergeCell ref="A3365:G3365"/>
    <mergeCell ref="A3088:G3088"/>
    <mergeCell ref="A3089:G3089"/>
    <mergeCell ref="A3090:G3090"/>
    <mergeCell ref="A3271:G3271"/>
    <mergeCell ref="A3272:G3272"/>
    <mergeCell ref="A3273:G3273"/>
    <mergeCell ref="A3274:G3274"/>
    <mergeCell ref="A3275:G3275"/>
    <mergeCell ref="A3276:G3276"/>
    <mergeCell ref="A3178:G3178"/>
    <mergeCell ref="A3179:G3179"/>
    <mergeCell ref="A3180:G3180"/>
    <mergeCell ref="A3181:G3181"/>
    <mergeCell ref="A3182:G3182"/>
    <mergeCell ref="A3183:G3183"/>
    <mergeCell ref="A2992:G2992"/>
    <mergeCell ref="A2993:G2993"/>
    <mergeCell ref="A2994:G2994"/>
    <mergeCell ref="A2995:G2995"/>
    <mergeCell ref="A2996:G2996"/>
    <mergeCell ref="A2997:G2997"/>
    <mergeCell ref="A3085:G3085"/>
    <mergeCell ref="A3086:G3086"/>
    <mergeCell ref="A3087:G3087"/>
    <mergeCell ref="A2858:G2858"/>
    <mergeCell ref="A2859:G2859"/>
    <mergeCell ref="A2860:G2860"/>
    <mergeCell ref="A2861:G2861"/>
    <mergeCell ref="A2862:G2862"/>
    <mergeCell ref="A2863:G2863"/>
    <mergeCell ref="A2946:G2946"/>
    <mergeCell ref="A2947:G2947"/>
    <mergeCell ref="A2948:G2948"/>
    <mergeCell ref="A2949:G2949"/>
    <mergeCell ref="A2950:G2950"/>
    <mergeCell ref="A2951:G2951"/>
    <mergeCell ref="A2904:G2904"/>
    <mergeCell ref="A2905:G2905"/>
    <mergeCell ref="A2906:G2906"/>
    <mergeCell ref="A2907:G2907"/>
    <mergeCell ref="A2908:G2908"/>
    <mergeCell ref="A2909:G2909"/>
    <mergeCell ref="A2678:G2678"/>
    <mergeCell ref="A2581:G2581"/>
    <mergeCell ref="A2582:G2582"/>
    <mergeCell ref="A2583:G2583"/>
    <mergeCell ref="A2584:G2584"/>
    <mergeCell ref="A2585:G2585"/>
    <mergeCell ref="A2586:G2586"/>
    <mergeCell ref="A2632:G2632"/>
    <mergeCell ref="A2812:G2812"/>
    <mergeCell ref="A2813:G2813"/>
    <mergeCell ref="A2814:G2814"/>
    <mergeCell ref="A2815:G2815"/>
    <mergeCell ref="A2816:G2816"/>
    <mergeCell ref="A2817:G2817"/>
    <mergeCell ref="A2766:G2766"/>
    <mergeCell ref="A2767:G2767"/>
    <mergeCell ref="A2768:G2768"/>
    <mergeCell ref="A2769:G2769"/>
    <mergeCell ref="A2770:G2770"/>
    <mergeCell ref="A2771:G2771"/>
    <mergeCell ref="A2540:G2540"/>
    <mergeCell ref="A2492:G2492"/>
    <mergeCell ref="A2493:G2493"/>
    <mergeCell ref="A2494:G2494"/>
    <mergeCell ref="A2673:G2673"/>
    <mergeCell ref="A2674:G2674"/>
    <mergeCell ref="A2675:G2675"/>
    <mergeCell ref="A2676:G2676"/>
    <mergeCell ref="A2677:G2677"/>
    <mergeCell ref="A2627:G2627"/>
    <mergeCell ref="A2628:G2628"/>
    <mergeCell ref="A2629:G2629"/>
    <mergeCell ref="A2630:G2630"/>
    <mergeCell ref="A2631:G2631"/>
    <mergeCell ref="A2399:G2399"/>
    <mergeCell ref="A2400:G2400"/>
    <mergeCell ref="A2401:G2401"/>
    <mergeCell ref="A2402:G2402"/>
    <mergeCell ref="A2535:G2535"/>
    <mergeCell ref="A2536:G2536"/>
    <mergeCell ref="A2537:G2537"/>
    <mergeCell ref="A2538:G2538"/>
    <mergeCell ref="A2539:G2539"/>
    <mergeCell ref="A2489:G2489"/>
    <mergeCell ref="A2490:G2490"/>
    <mergeCell ref="A2491:G2491"/>
    <mergeCell ref="A2448:G2448"/>
    <mergeCell ref="A2174:G2174"/>
    <mergeCell ref="A2175:G2175"/>
    <mergeCell ref="A2176:G2176"/>
    <mergeCell ref="A2177:G2177"/>
    <mergeCell ref="A2178:G2178"/>
    <mergeCell ref="A2179:G2179"/>
    <mergeCell ref="A2222:G2222"/>
    <mergeCell ref="A2223:G2223"/>
    <mergeCell ref="A2224:G2224"/>
    <mergeCell ref="A2220:G2220"/>
    <mergeCell ref="A2221:G2221"/>
    <mergeCell ref="A2225:G2225"/>
    <mergeCell ref="A2354:G2354"/>
    <mergeCell ref="A2355:G2355"/>
    <mergeCell ref="A2356:G2356"/>
    <mergeCell ref="A2443:G2443"/>
    <mergeCell ref="A2444:G2444"/>
    <mergeCell ref="A2445:G2445"/>
    <mergeCell ref="A2446:G2446"/>
    <mergeCell ref="A2447:G2447"/>
    <mergeCell ref="A2397:G2397"/>
    <mergeCell ref="A2398:G2398"/>
    <mergeCell ref="A2308:G2308"/>
    <mergeCell ref="A2309:G2309"/>
    <mergeCell ref="A2310:G2310"/>
    <mergeCell ref="A2351:G2351"/>
    <mergeCell ref="A2352:G2352"/>
    <mergeCell ref="A2353:G2353"/>
    <mergeCell ref="A2305:G2305"/>
    <mergeCell ref="A2306:G2306"/>
    <mergeCell ref="A2307:G2307"/>
    <mergeCell ref="A2266:G2266"/>
    <mergeCell ref="A2267:G2267"/>
    <mergeCell ref="A2268:G2268"/>
    <mergeCell ref="A2269:G2269"/>
    <mergeCell ref="A2128:G2128"/>
    <mergeCell ref="A2129:G2129"/>
    <mergeCell ref="A2130:G2130"/>
    <mergeCell ref="A2131:G2131"/>
    <mergeCell ref="A2132:G2132"/>
    <mergeCell ref="A2133:G2133"/>
    <mergeCell ref="A2082:G2082"/>
    <mergeCell ref="A2083:G2083"/>
    <mergeCell ref="A2084:G2084"/>
    <mergeCell ref="A2085:G2085"/>
    <mergeCell ref="A2086:G2086"/>
    <mergeCell ref="A2087:G2087"/>
    <mergeCell ref="A1616:G1616"/>
    <mergeCell ref="A1826:G1826"/>
    <mergeCell ref="A1827:G1827"/>
    <mergeCell ref="A1828:G1828"/>
    <mergeCell ref="A1734:G1734"/>
    <mergeCell ref="A1735:G1735"/>
    <mergeCell ref="A1736:G1736"/>
    <mergeCell ref="A1685:G1685"/>
    <mergeCell ref="A1686:G1686"/>
    <mergeCell ref="A1687:G1687"/>
    <mergeCell ref="A1688:G1688"/>
    <mergeCell ref="A1689:G1689"/>
    <mergeCell ref="A1690:G1690"/>
    <mergeCell ref="A1731:G1731"/>
    <mergeCell ref="A1732:G1732"/>
    <mergeCell ref="A1733:G1733"/>
    <mergeCell ref="A1777:G1777"/>
    <mergeCell ref="A1778:G1778"/>
    <mergeCell ref="A1779:G1779"/>
    <mergeCell ref="A1780:G1780"/>
    <mergeCell ref="A1781:G1781"/>
    <mergeCell ref="A1782:G1782"/>
    <mergeCell ref="A1823:G1823"/>
    <mergeCell ref="A1824:G1824"/>
    <mergeCell ref="A792:G792"/>
    <mergeCell ref="A793:G793"/>
    <mergeCell ref="A1161:G1161"/>
    <mergeCell ref="A1156:G1156"/>
    <mergeCell ref="A1066:G1066"/>
    <mergeCell ref="A1067:G1067"/>
    <mergeCell ref="A1068:G1068"/>
    <mergeCell ref="A1114:G1114"/>
    <mergeCell ref="A1115:G1115"/>
    <mergeCell ref="A1069:G1069"/>
    <mergeCell ref="A1110:G1110"/>
    <mergeCell ref="A1111:G1111"/>
    <mergeCell ref="A1112:G1112"/>
    <mergeCell ref="A1113:G1113"/>
    <mergeCell ref="A1160:G1160"/>
    <mergeCell ref="A929:G929"/>
    <mergeCell ref="A930:G930"/>
    <mergeCell ref="A1021:G1021"/>
    <mergeCell ref="A1064:G1064"/>
    <mergeCell ref="A1157:G1157"/>
    <mergeCell ref="A1158:G1158"/>
    <mergeCell ref="A1159:G1159"/>
    <mergeCell ref="A1022:G1022"/>
    <mergeCell ref="A1023:G1023"/>
    <mergeCell ref="A747:G747"/>
    <mergeCell ref="A788:G788"/>
    <mergeCell ref="A789:G789"/>
    <mergeCell ref="A790:G790"/>
    <mergeCell ref="A791:G791"/>
    <mergeCell ref="A972:G972"/>
    <mergeCell ref="A1065:G1065"/>
    <mergeCell ref="A839:G839"/>
    <mergeCell ref="A880:G880"/>
    <mergeCell ref="A881:G881"/>
    <mergeCell ref="A882:G882"/>
    <mergeCell ref="A883:G883"/>
    <mergeCell ref="A834:G834"/>
    <mergeCell ref="A835:G835"/>
    <mergeCell ref="A836:G836"/>
    <mergeCell ref="A837:G837"/>
    <mergeCell ref="A838:G838"/>
    <mergeCell ref="A973:G973"/>
    <mergeCell ref="A884:G884"/>
    <mergeCell ref="A885:G885"/>
    <mergeCell ref="A931:G931"/>
    <mergeCell ref="A926:G926"/>
    <mergeCell ref="A927:G927"/>
    <mergeCell ref="A928:G928"/>
    <mergeCell ref="A742:G742"/>
    <mergeCell ref="A743:G743"/>
    <mergeCell ref="A744:G744"/>
    <mergeCell ref="A745:G745"/>
    <mergeCell ref="A746:G746"/>
    <mergeCell ref="A650:G650"/>
    <mergeCell ref="A651:G651"/>
    <mergeCell ref="A652:G652"/>
    <mergeCell ref="A653:G653"/>
    <mergeCell ref="A696:G696"/>
    <mergeCell ref="A697:G697"/>
    <mergeCell ref="A698:G698"/>
    <mergeCell ref="A699:G699"/>
    <mergeCell ref="A700:G700"/>
    <mergeCell ref="A558:G558"/>
    <mergeCell ref="A559:G559"/>
    <mergeCell ref="A560:G560"/>
    <mergeCell ref="A561:G561"/>
    <mergeCell ref="A604:G604"/>
    <mergeCell ref="A605:G605"/>
    <mergeCell ref="A606:G606"/>
    <mergeCell ref="A607:G607"/>
    <mergeCell ref="A465:G465"/>
    <mergeCell ref="A466:G466"/>
    <mergeCell ref="A467:G467"/>
    <mergeCell ref="A468:G468"/>
    <mergeCell ref="A1:G1"/>
    <mergeCell ref="A2:G2"/>
    <mergeCell ref="A3:G3"/>
    <mergeCell ref="A4:G4"/>
    <mergeCell ref="A47:G47"/>
    <mergeCell ref="A374:G374"/>
    <mergeCell ref="A375:G375"/>
    <mergeCell ref="A93:G93"/>
    <mergeCell ref="A94:G94"/>
    <mergeCell ref="A95:G95"/>
    <mergeCell ref="A96:G96"/>
    <mergeCell ref="A279:G279"/>
    <mergeCell ref="A48:G48"/>
    <mergeCell ref="A49:G49"/>
    <mergeCell ref="A50:G50"/>
    <mergeCell ref="A372:G372"/>
    <mergeCell ref="A373:G373"/>
    <mergeCell ref="A280:G280"/>
    <mergeCell ref="A281:G281"/>
    <mergeCell ref="A282:G282"/>
    <mergeCell ref="A139:G139"/>
    <mergeCell ref="A140:G140"/>
    <mergeCell ref="A141:G141"/>
    <mergeCell ref="A142:G142"/>
    <mergeCell ref="A1572:G1572"/>
    <mergeCell ref="A1573:G1573"/>
    <mergeCell ref="A1574:G1574"/>
    <mergeCell ref="A1250:G1250"/>
    <mergeCell ref="A1251:G1251"/>
    <mergeCell ref="A1252:G1252"/>
    <mergeCell ref="A1480:G1480"/>
    <mergeCell ref="A1481:G1481"/>
    <mergeCell ref="A1482:G1482"/>
    <mergeCell ref="A1483:G1483"/>
    <mergeCell ref="A1295:G1295"/>
    <mergeCell ref="A1296:G1296"/>
    <mergeCell ref="A1297:G1297"/>
    <mergeCell ref="A1298:G1298"/>
    <mergeCell ref="A1299:G1299"/>
    <mergeCell ref="A1340:G1340"/>
    <mergeCell ref="A1341:G1341"/>
    <mergeCell ref="A1342:G1342"/>
    <mergeCell ref="A1570:G1570"/>
    <mergeCell ref="A1388:G1388"/>
    <mergeCell ref="A1389:G1389"/>
    <mergeCell ref="A1390:G1390"/>
    <mergeCell ref="A1391:G1391"/>
    <mergeCell ref="A1432:G1432"/>
    <mergeCell ref="A1571:G1571"/>
    <mergeCell ref="A1433:G1433"/>
    <mergeCell ref="A1434:G1434"/>
    <mergeCell ref="A1435:G1435"/>
    <mergeCell ref="A1436:G1436"/>
    <mergeCell ref="A1437:G1437"/>
    <mergeCell ref="A1524:G1524"/>
    <mergeCell ref="A1527:G1527"/>
    <mergeCell ref="A1528:G1528"/>
    <mergeCell ref="A1249:G1249"/>
    <mergeCell ref="A1525:G1525"/>
    <mergeCell ref="A1526:G1526"/>
    <mergeCell ref="A1529:G1529"/>
    <mergeCell ref="A1478:G1478"/>
    <mergeCell ref="A1479:G1479"/>
    <mergeCell ref="A1343:G1343"/>
    <mergeCell ref="A1344:G1344"/>
    <mergeCell ref="A1345:G1345"/>
    <mergeCell ref="A1386:G1386"/>
    <mergeCell ref="A1387:G1387"/>
    <mergeCell ref="A1939:G1939"/>
    <mergeCell ref="A1940:G1940"/>
    <mergeCell ref="A1941:G1941"/>
    <mergeCell ref="A1942:G1942"/>
    <mergeCell ref="A1983:G1983"/>
    <mergeCell ref="A1984:G1984"/>
    <mergeCell ref="A1985:G1985"/>
    <mergeCell ref="A1575:G1575"/>
    <mergeCell ref="A974:G974"/>
    <mergeCell ref="A975:G975"/>
    <mergeCell ref="A976:G976"/>
    <mergeCell ref="A977:G977"/>
    <mergeCell ref="A1018:G1018"/>
    <mergeCell ref="A1019:G1019"/>
    <mergeCell ref="A1020:G1020"/>
    <mergeCell ref="A1253:G1253"/>
    <mergeCell ref="A1205:G1205"/>
    <mergeCell ref="A1206:G1206"/>
    <mergeCell ref="A1207:G1207"/>
    <mergeCell ref="A1202:G1202"/>
    <mergeCell ref="A1203:G1203"/>
    <mergeCell ref="A1204:G1204"/>
    <mergeCell ref="A1294:G1294"/>
    <mergeCell ref="A1248:G1248"/>
    <mergeCell ref="A1938:G1938"/>
    <mergeCell ref="A1617:G1617"/>
    <mergeCell ref="A1618:G1618"/>
    <mergeCell ref="A1619:G1619"/>
    <mergeCell ref="A1620:G1620"/>
    <mergeCell ref="A1643:G1643"/>
    <mergeCell ref="A1644:G1644"/>
    <mergeCell ref="A1621:G1621"/>
    <mergeCell ref="A1825:G1825"/>
    <mergeCell ref="A1869:G1869"/>
    <mergeCell ref="A1641:G1641"/>
    <mergeCell ref="A1642:G1642"/>
    <mergeCell ref="A1639:G1639"/>
    <mergeCell ref="A1640:G1640"/>
    <mergeCell ref="A3679:G3679"/>
    <mergeCell ref="A2270:G2270"/>
    <mergeCell ref="A2271:G2271"/>
    <mergeCell ref="A1870:G1870"/>
    <mergeCell ref="A1871:G1871"/>
    <mergeCell ref="A1872:G1872"/>
    <mergeCell ref="A1873:G1873"/>
    <mergeCell ref="A1874:G1874"/>
    <mergeCell ref="A1915:G1915"/>
    <mergeCell ref="A1916:G1916"/>
    <mergeCell ref="A1917:G1917"/>
    <mergeCell ref="A2029:G2029"/>
    <mergeCell ref="A2030:G2030"/>
    <mergeCell ref="A2031:G2031"/>
    <mergeCell ref="A2032:G2032"/>
    <mergeCell ref="A2033:G2033"/>
    <mergeCell ref="A2034:G2034"/>
    <mergeCell ref="A1918:G1918"/>
    <mergeCell ref="A1919:G1919"/>
    <mergeCell ref="A1920:G1920"/>
    <mergeCell ref="A1986:G1986"/>
    <mergeCell ref="A1987:G1987"/>
    <mergeCell ref="A1988:G1988"/>
    <mergeCell ref="A1937:G1937"/>
    <mergeCell ref="A3775:G3775"/>
    <mergeCell ref="A3683:G3683"/>
    <mergeCell ref="A3497:G3497"/>
    <mergeCell ref="A3498:G3498"/>
    <mergeCell ref="A3499:G3499"/>
    <mergeCell ref="A3588:G3588"/>
    <mergeCell ref="A3589:G3589"/>
    <mergeCell ref="A3590:G3590"/>
    <mergeCell ref="A3591:G3591"/>
    <mergeCell ref="A3592:G3592"/>
    <mergeCell ref="A3593:G3593"/>
    <mergeCell ref="A3545:G3545"/>
    <mergeCell ref="A3546:G3546"/>
    <mergeCell ref="A3547:G3547"/>
    <mergeCell ref="A3542:G3542"/>
    <mergeCell ref="A3543:G3543"/>
    <mergeCell ref="A3544:G3544"/>
    <mergeCell ref="A3632:G3632"/>
    <mergeCell ref="A3633:G3633"/>
    <mergeCell ref="A3634:G3634"/>
    <mergeCell ref="A3635:G3635"/>
    <mergeCell ref="A3636:G3636"/>
    <mergeCell ref="A3637:G3637"/>
    <mergeCell ref="A3678:G3678"/>
    <mergeCell ref="A3957:G3957"/>
    <mergeCell ref="A3958:G3958"/>
    <mergeCell ref="A3959:G3959"/>
    <mergeCell ref="A3960:G3960"/>
    <mergeCell ref="A3961:G3961"/>
    <mergeCell ref="A3962:G3962"/>
    <mergeCell ref="A3680:G3680"/>
    <mergeCell ref="A3818:G3818"/>
    <mergeCell ref="A3819:G3819"/>
    <mergeCell ref="A3820:G3820"/>
    <mergeCell ref="A3821:G3821"/>
    <mergeCell ref="A3822:G3822"/>
    <mergeCell ref="A3823:G3823"/>
    <mergeCell ref="A3724:G3724"/>
    <mergeCell ref="A3725:G3725"/>
    <mergeCell ref="A3726:G3726"/>
    <mergeCell ref="A3727:G3727"/>
    <mergeCell ref="A3728:G3728"/>
    <mergeCell ref="A3729:G3729"/>
    <mergeCell ref="A3770:G3770"/>
    <mergeCell ref="A3771:G3771"/>
    <mergeCell ref="A3772:G3772"/>
    <mergeCell ref="A3773:G3773"/>
    <mergeCell ref="A3774:G3774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2"/>
  <sheetViews>
    <sheetView workbookViewId="0">
      <selection activeCell="G15" sqref="G15"/>
    </sheetView>
  </sheetViews>
  <sheetFormatPr baseColWidth="10" defaultRowHeight="15"/>
  <cols>
    <col min="1" max="1" width="10.42578125" customWidth="1"/>
    <col min="2" max="2" width="28.42578125" customWidth="1"/>
    <col min="3" max="3" width="7.42578125" customWidth="1"/>
    <col min="4" max="4" width="8.7109375" customWidth="1"/>
    <col min="5" max="5" width="13.85546875" customWidth="1"/>
    <col min="6" max="6" width="13.5703125" customWidth="1"/>
    <col min="7" max="7" width="14.85546875" customWidth="1"/>
    <col min="8" max="8" width="14.140625" bestFit="1" customWidth="1"/>
    <col min="9" max="9" width="13.140625" bestFit="1" customWidth="1"/>
  </cols>
  <sheetData>
    <row r="1" spans="1:8" ht="18.75">
      <c r="A1" s="126" t="s">
        <v>0</v>
      </c>
      <c r="B1" s="126"/>
      <c r="C1" s="126"/>
      <c r="D1" s="126"/>
      <c r="E1" s="126"/>
      <c r="F1" s="126"/>
      <c r="G1" s="126"/>
    </row>
    <row r="2" spans="1:8" ht="15.75">
      <c r="A2" s="127" t="s">
        <v>1</v>
      </c>
      <c r="B2" s="127"/>
      <c r="C2" s="127"/>
      <c r="D2" s="127"/>
      <c r="E2" s="127"/>
      <c r="F2" s="127"/>
      <c r="G2" s="127"/>
    </row>
    <row r="3" spans="1:8" ht="15.75">
      <c r="A3" s="127" t="s">
        <v>2</v>
      </c>
      <c r="B3" s="127"/>
      <c r="C3" s="127"/>
      <c r="D3" s="127"/>
      <c r="E3" s="127"/>
      <c r="F3" s="127"/>
      <c r="G3" s="127"/>
    </row>
    <row r="4" spans="1:8" ht="15.75">
      <c r="A4" s="127" t="s">
        <v>620</v>
      </c>
      <c r="B4" s="127"/>
      <c r="C4" s="127"/>
      <c r="D4" s="127"/>
      <c r="E4" s="127"/>
      <c r="F4" s="127"/>
      <c r="G4" s="127"/>
    </row>
    <row r="5" spans="1:8" ht="15.75">
      <c r="A5" s="128">
        <v>42370</v>
      </c>
      <c r="B5" s="127"/>
      <c r="C5" s="127"/>
      <c r="D5" s="127"/>
      <c r="E5" s="127"/>
      <c r="F5" s="127"/>
      <c r="G5" s="127"/>
    </row>
    <row r="6" spans="1:8" ht="15.75">
      <c r="A6" s="128" t="s">
        <v>330</v>
      </c>
      <c r="B6" s="127"/>
      <c r="C6" s="127"/>
      <c r="D6" s="127"/>
      <c r="E6" s="127"/>
      <c r="F6" s="127"/>
      <c r="G6" s="127"/>
    </row>
    <row r="7" spans="1:8" ht="15.75">
      <c r="A7" s="4" t="s">
        <v>4</v>
      </c>
      <c r="B7" s="5" t="s">
        <v>5</v>
      </c>
      <c r="C7" s="5" t="s">
        <v>183</v>
      </c>
      <c r="D7" s="5" t="s">
        <v>184</v>
      </c>
      <c r="E7" s="5" t="s">
        <v>6</v>
      </c>
      <c r="F7" s="5" t="s">
        <v>7</v>
      </c>
      <c r="G7" s="5" t="s">
        <v>8</v>
      </c>
    </row>
    <row r="8" spans="1:8">
      <c r="A8" s="33"/>
      <c r="B8" s="34" t="s">
        <v>181</v>
      </c>
      <c r="C8" s="28"/>
      <c r="D8" s="28"/>
      <c r="E8" s="36"/>
      <c r="F8" s="36"/>
      <c r="G8" s="9">
        <v>5718253.3399999999</v>
      </c>
    </row>
    <row r="9" spans="1:8">
      <c r="A9" s="17">
        <v>42383</v>
      </c>
      <c r="B9" s="47" t="s">
        <v>1361</v>
      </c>
      <c r="C9" s="48" t="s">
        <v>1363</v>
      </c>
      <c r="D9" s="48">
        <v>20160001</v>
      </c>
      <c r="E9" s="54"/>
      <c r="F9" s="54">
        <v>69800</v>
      </c>
      <c r="G9" s="11">
        <f>G8+E9-F9</f>
        <v>5648453.3399999999</v>
      </c>
    </row>
    <row r="10" spans="1:8">
      <c r="A10" s="17">
        <v>42394</v>
      </c>
      <c r="B10" s="47" t="s">
        <v>1364</v>
      </c>
      <c r="C10" s="48" t="s">
        <v>1365</v>
      </c>
      <c r="D10" s="48">
        <v>20160003</v>
      </c>
      <c r="E10" s="54"/>
      <c r="F10" s="54">
        <v>3000000</v>
      </c>
      <c r="G10" s="11">
        <f t="shared" ref="G10:G12" si="0">G9+E10-F10</f>
        <v>2648453.34</v>
      </c>
    </row>
    <row r="11" spans="1:8">
      <c r="A11" s="17">
        <v>42394</v>
      </c>
      <c r="B11" s="47" t="s">
        <v>1366</v>
      </c>
      <c r="C11" s="48" t="s">
        <v>1367</v>
      </c>
      <c r="D11" s="48">
        <v>20160004</v>
      </c>
      <c r="E11" s="54"/>
      <c r="F11" s="54">
        <v>1600000</v>
      </c>
      <c r="G11" s="11">
        <f t="shared" si="0"/>
        <v>1048453.3399999999</v>
      </c>
    </row>
    <row r="12" spans="1:8">
      <c r="A12" s="17">
        <v>42400</v>
      </c>
      <c r="B12" s="19" t="s">
        <v>621</v>
      </c>
      <c r="C12" s="48" t="s">
        <v>1362</v>
      </c>
      <c r="D12" s="48">
        <v>20160006</v>
      </c>
      <c r="E12" s="54"/>
      <c r="F12" s="54">
        <v>18679.2</v>
      </c>
      <c r="G12" s="11">
        <f t="shared" si="0"/>
        <v>1029774.1399999999</v>
      </c>
    </row>
    <row r="13" spans="1:8">
      <c r="A13" s="16"/>
      <c r="B13" s="12" t="s">
        <v>182</v>
      </c>
      <c r="C13" s="23"/>
      <c r="D13" s="23"/>
      <c r="E13" s="36">
        <f>SUM(E9:E12)</f>
        <v>0</v>
      </c>
      <c r="F13" s="36">
        <f>SUM(F9:F12)</f>
        <v>4688479.2</v>
      </c>
      <c r="G13" s="9">
        <f>G8+E13-F13</f>
        <v>1029774.1399999997</v>
      </c>
    </row>
    <row r="15" spans="1:8">
      <c r="H15" s="13"/>
    </row>
    <row r="17" spans="2:8">
      <c r="H17" s="13"/>
    </row>
    <row r="18" spans="2:8">
      <c r="B18" s="1" t="s">
        <v>28</v>
      </c>
      <c r="C18" s="1"/>
      <c r="D18" s="1"/>
      <c r="E18" s="1" t="s">
        <v>1360</v>
      </c>
    </row>
    <row r="19" spans="2:8">
      <c r="B19" s="1" t="s">
        <v>30</v>
      </c>
      <c r="C19" s="1"/>
      <c r="D19" s="1"/>
      <c r="E19" s="1" t="s">
        <v>31</v>
      </c>
    </row>
    <row r="48" spans="1:7" ht="18.75">
      <c r="A48" s="126" t="s">
        <v>0</v>
      </c>
      <c r="B48" s="126"/>
      <c r="C48" s="126"/>
      <c r="D48" s="126"/>
      <c r="E48" s="126"/>
      <c r="F48" s="126"/>
      <c r="G48" s="126"/>
    </row>
    <row r="49" spans="1:7" ht="15.75">
      <c r="A49" s="127" t="s">
        <v>1</v>
      </c>
      <c r="B49" s="127"/>
      <c r="C49" s="127"/>
      <c r="D49" s="127"/>
      <c r="E49" s="127"/>
      <c r="F49" s="127"/>
      <c r="G49" s="127"/>
    </row>
    <row r="50" spans="1:7" ht="15.75">
      <c r="A50" s="127" t="s">
        <v>2</v>
      </c>
      <c r="B50" s="127"/>
      <c r="C50" s="127"/>
      <c r="D50" s="127"/>
      <c r="E50" s="127"/>
      <c r="F50" s="127"/>
      <c r="G50" s="127"/>
    </row>
    <row r="51" spans="1:7" ht="15.75">
      <c r="A51" s="127" t="s">
        <v>620</v>
      </c>
      <c r="B51" s="127"/>
      <c r="C51" s="127"/>
      <c r="D51" s="127"/>
      <c r="E51" s="127"/>
      <c r="F51" s="127"/>
      <c r="G51" s="127"/>
    </row>
    <row r="52" spans="1:7" ht="15.75">
      <c r="A52" s="128">
        <v>41122</v>
      </c>
      <c r="B52" s="127"/>
      <c r="C52" s="127"/>
      <c r="D52" s="127"/>
      <c r="E52" s="127"/>
      <c r="F52" s="127"/>
      <c r="G52" s="127"/>
    </row>
    <row r="53" spans="1:7" ht="15.75">
      <c r="A53" s="128" t="s">
        <v>278</v>
      </c>
      <c r="B53" s="127"/>
      <c r="C53" s="127"/>
      <c r="D53" s="127"/>
      <c r="E53" s="127"/>
      <c r="F53" s="127"/>
      <c r="G53" s="127"/>
    </row>
    <row r="54" spans="1:7" ht="15.75">
      <c r="A54" s="4" t="s">
        <v>4</v>
      </c>
      <c r="B54" s="5" t="s">
        <v>5</v>
      </c>
      <c r="C54" s="5" t="s">
        <v>183</v>
      </c>
      <c r="D54" s="5" t="s">
        <v>184</v>
      </c>
      <c r="E54" s="5" t="s">
        <v>6</v>
      </c>
      <c r="F54" s="5" t="s">
        <v>7</v>
      </c>
      <c r="G54" s="5" t="s">
        <v>8</v>
      </c>
    </row>
    <row r="55" spans="1:7">
      <c r="A55" s="33"/>
      <c r="B55" s="34" t="s">
        <v>181</v>
      </c>
      <c r="C55" s="28"/>
      <c r="D55" s="28"/>
      <c r="E55" s="36"/>
      <c r="F55" s="36"/>
      <c r="G55" s="9">
        <f>G13</f>
        <v>1029774.1399999997</v>
      </c>
    </row>
    <row r="56" spans="1:7" ht="18.75" customHeight="1">
      <c r="A56" s="56">
        <v>41123</v>
      </c>
      <c r="B56" s="57" t="s">
        <v>622</v>
      </c>
      <c r="C56" s="58" t="s">
        <v>631</v>
      </c>
      <c r="D56" s="58" t="s">
        <v>632</v>
      </c>
      <c r="E56" s="49"/>
      <c r="F56" s="50">
        <v>500000</v>
      </c>
      <c r="G56" s="11">
        <f>G55+E56-F56</f>
        <v>529774.13999999966</v>
      </c>
    </row>
    <row r="57" spans="1:7" ht="18" customHeight="1">
      <c r="A57" s="56">
        <v>41123</v>
      </c>
      <c r="B57" s="57" t="s">
        <v>599</v>
      </c>
      <c r="C57" s="58" t="s">
        <v>633</v>
      </c>
      <c r="D57" s="58" t="s">
        <v>634</v>
      </c>
      <c r="E57" s="49"/>
      <c r="F57" s="50">
        <v>700000</v>
      </c>
      <c r="G57" s="11">
        <f t="shared" ref="G57:G81" si="1">G56+E57-F57</f>
        <v>-170225.86000000034</v>
      </c>
    </row>
    <row r="58" spans="1:7" ht="19.5" customHeight="1">
      <c r="A58" s="56">
        <v>41123</v>
      </c>
      <c r="B58" s="57" t="s">
        <v>288</v>
      </c>
      <c r="C58" s="58" t="s">
        <v>635</v>
      </c>
      <c r="D58" s="58" t="s">
        <v>636</v>
      </c>
      <c r="E58" s="49"/>
      <c r="F58" s="50">
        <v>1369104</v>
      </c>
      <c r="G58" s="11">
        <f t="shared" si="1"/>
        <v>-1539329.8600000003</v>
      </c>
    </row>
    <row r="59" spans="1:7" ht="20.25" customHeight="1">
      <c r="A59" s="56">
        <v>41123</v>
      </c>
      <c r="B59" s="57" t="s">
        <v>623</v>
      </c>
      <c r="C59" s="58" t="s">
        <v>637</v>
      </c>
      <c r="D59" s="58" t="s">
        <v>638</v>
      </c>
      <c r="E59" s="49"/>
      <c r="F59" s="50">
        <v>300000</v>
      </c>
      <c r="G59" s="59">
        <f t="shared" si="1"/>
        <v>-1839329.8600000003</v>
      </c>
    </row>
    <row r="60" spans="1:7" ht="18.75" customHeight="1">
      <c r="A60" s="56">
        <v>41123</v>
      </c>
      <c r="B60" s="57" t="s">
        <v>624</v>
      </c>
      <c r="C60" s="58" t="s">
        <v>639</v>
      </c>
      <c r="D60" s="58" t="s">
        <v>640</v>
      </c>
      <c r="E60" s="49"/>
      <c r="F60" s="50">
        <v>500000</v>
      </c>
      <c r="G60" s="11">
        <f t="shared" si="1"/>
        <v>-2339329.8600000003</v>
      </c>
    </row>
    <row r="61" spans="1:7" ht="18" customHeight="1">
      <c r="A61" s="56">
        <v>41123</v>
      </c>
      <c r="B61" s="57" t="s">
        <v>193</v>
      </c>
      <c r="C61" s="58" t="s">
        <v>641</v>
      </c>
      <c r="D61" s="58" t="s">
        <v>642</v>
      </c>
      <c r="E61" s="49"/>
      <c r="F61" s="50">
        <v>2000000</v>
      </c>
      <c r="G61" s="11">
        <f t="shared" si="1"/>
        <v>-4339329.8600000003</v>
      </c>
    </row>
    <row r="62" spans="1:7" ht="15.75" customHeight="1">
      <c r="A62" s="56">
        <v>41123</v>
      </c>
      <c r="B62" s="57" t="s">
        <v>442</v>
      </c>
      <c r="C62" s="58" t="s">
        <v>643</v>
      </c>
      <c r="D62" s="58" t="s">
        <v>644</v>
      </c>
      <c r="E62" s="49"/>
      <c r="F62" s="50">
        <v>800000</v>
      </c>
      <c r="G62" s="11">
        <f t="shared" si="1"/>
        <v>-5139329.8600000003</v>
      </c>
    </row>
    <row r="63" spans="1:7" ht="19.5" customHeight="1">
      <c r="A63" s="56">
        <v>41124</v>
      </c>
      <c r="B63" s="57" t="s">
        <v>625</v>
      </c>
      <c r="C63" s="58" t="s">
        <v>645</v>
      </c>
      <c r="D63" s="58" t="s">
        <v>646</v>
      </c>
      <c r="E63" s="49"/>
      <c r="F63" s="50">
        <v>3107974</v>
      </c>
      <c r="G63" s="11">
        <f t="shared" si="1"/>
        <v>-8247303.8600000003</v>
      </c>
    </row>
    <row r="64" spans="1:7" ht="17.25" customHeight="1">
      <c r="A64" s="56">
        <v>41129</v>
      </c>
      <c r="B64" s="57" t="s">
        <v>499</v>
      </c>
      <c r="C64" s="58" t="s">
        <v>647</v>
      </c>
      <c r="D64" s="58" t="s">
        <v>648</v>
      </c>
      <c r="E64" s="49"/>
      <c r="F64" s="50">
        <v>3862440</v>
      </c>
      <c r="G64" s="11">
        <f t="shared" si="1"/>
        <v>-12109743.859999999</v>
      </c>
    </row>
    <row r="65" spans="1:7" ht="17.25" customHeight="1">
      <c r="A65" s="17">
        <v>41130</v>
      </c>
      <c r="B65" s="19" t="s">
        <v>23</v>
      </c>
      <c r="C65" s="23"/>
      <c r="D65" s="23"/>
      <c r="E65" s="54">
        <v>800000</v>
      </c>
      <c r="F65" s="54"/>
      <c r="G65" s="11">
        <f t="shared" si="1"/>
        <v>-11309743.859999999</v>
      </c>
    </row>
    <row r="66" spans="1:7" ht="17.25" customHeight="1">
      <c r="A66" s="17">
        <v>41130</v>
      </c>
      <c r="B66" s="19" t="s">
        <v>219</v>
      </c>
      <c r="C66" s="23" t="s">
        <v>650</v>
      </c>
      <c r="D66" s="23" t="s">
        <v>651</v>
      </c>
      <c r="E66" s="53"/>
      <c r="F66" s="54">
        <v>216000</v>
      </c>
      <c r="G66" s="11">
        <f t="shared" si="1"/>
        <v>-11525743.859999999</v>
      </c>
    </row>
    <row r="67" spans="1:7" ht="17.25" customHeight="1">
      <c r="A67" s="17">
        <v>41130</v>
      </c>
      <c r="B67" s="19" t="s">
        <v>218</v>
      </c>
      <c r="C67" s="23" t="s">
        <v>653</v>
      </c>
      <c r="D67" s="23" t="s">
        <v>654</v>
      </c>
      <c r="E67" s="53"/>
      <c r="F67" s="54">
        <v>1788145</v>
      </c>
      <c r="G67" s="11">
        <f t="shared" si="1"/>
        <v>-13313888.859999999</v>
      </c>
    </row>
    <row r="68" spans="1:7" ht="18.75" customHeight="1">
      <c r="A68" s="17">
        <v>41130</v>
      </c>
      <c r="B68" s="19" t="s">
        <v>624</v>
      </c>
      <c r="C68" s="23" t="s">
        <v>655</v>
      </c>
      <c r="D68" s="23" t="s">
        <v>656</v>
      </c>
      <c r="E68" s="53"/>
      <c r="F68" s="54">
        <v>330000</v>
      </c>
      <c r="G68" s="11">
        <f t="shared" si="1"/>
        <v>-13643888.859999999</v>
      </c>
    </row>
    <row r="69" spans="1:7" ht="16.5" customHeight="1">
      <c r="A69" s="17">
        <v>41134</v>
      </c>
      <c r="B69" s="19" t="s">
        <v>198</v>
      </c>
      <c r="C69" s="23" t="s">
        <v>657</v>
      </c>
      <c r="D69" s="23" t="s">
        <v>658</v>
      </c>
      <c r="E69" s="53"/>
      <c r="F69" s="54">
        <v>1695023</v>
      </c>
      <c r="G69" s="11">
        <f t="shared" si="1"/>
        <v>-15338911.859999999</v>
      </c>
    </row>
    <row r="70" spans="1:7" ht="17.25" customHeight="1">
      <c r="A70" s="17">
        <v>41134</v>
      </c>
      <c r="B70" s="19" t="s">
        <v>599</v>
      </c>
      <c r="C70" s="23" t="s">
        <v>659</v>
      </c>
      <c r="D70" s="23" t="s">
        <v>660</v>
      </c>
      <c r="E70" s="53"/>
      <c r="F70" s="54">
        <v>500000</v>
      </c>
      <c r="G70" s="11">
        <f t="shared" si="1"/>
        <v>-15838911.859999999</v>
      </c>
    </row>
    <row r="71" spans="1:7" ht="17.25" customHeight="1">
      <c r="A71" s="17">
        <v>41134</v>
      </c>
      <c r="B71" s="19" t="s">
        <v>502</v>
      </c>
      <c r="C71" s="23" t="s">
        <v>661</v>
      </c>
      <c r="D71" s="23" t="s">
        <v>662</v>
      </c>
      <c r="E71" s="53"/>
      <c r="F71" s="54">
        <v>150000</v>
      </c>
      <c r="G71" s="11">
        <f t="shared" si="1"/>
        <v>-15988911.859999999</v>
      </c>
    </row>
    <row r="72" spans="1:7" ht="18.75" customHeight="1">
      <c r="A72" s="17">
        <v>41134</v>
      </c>
      <c r="B72" s="19" t="s">
        <v>627</v>
      </c>
      <c r="C72" s="23" t="s">
        <v>663</v>
      </c>
      <c r="D72" s="23" t="s">
        <v>664</v>
      </c>
      <c r="E72" s="53"/>
      <c r="F72" s="54">
        <v>2000000</v>
      </c>
      <c r="G72" s="11">
        <f t="shared" si="1"/>
        <v>-17988911.859999999</v>
      </c>
    </row>
    <row r="73" spans="1:7" ht="18.75" customHeight="1">
      <c r="A73" s="17">
        <v>41134</v>
      </c>
      <c r="B73" s="19" t="s">
        <v>621</v>
      </c>
      <c r="C73" s="23" t="s">
        <v>597</v>
      </c>
      <c r="D73" s="23" t="s">
        <v>597</v>
      </c>
      <c r="E73" s="53"/>
      <c r="F73" s="54">
        <v>10000</v>
      </c>
      <c r="G73" s="11">
        <f t="shared" si="1"/>
        <v>-17998911.859999999</v>
      </c>
    </row>
    <row r="74" spans="1:7" ht="17.25" customHeight="1">
      <c r="A74" s="17">
        <v>41138</v>
      </c>
      <c r="B74" s="19" t="s">
        <v>625</v>
      </c>
      <c r="C74" s="23" t="s">
        <v>665</v>
      </c>
      <c r="D74" s="23" t="s">
        <v>666</v>
      </c>
      <c r="E74" s="53"/>
      <c r="F74" s="54">
        <v>1126077</v>
      </c>
      <c r="G74" s="11">
        <f t="shared" si="1"/>
        <v>-19124988.859999999</v>
      </c>
    </row>
    <row r="75" spans="1:7" ht="17.25" customHeight="1">
      <c r="A75" s="17">
        <v>41138</v>
      </c>
      <c r="B75" s="19" t="s">
        <v>479</v>
      </c>
      <c r="C75" s="23" t="s">
        <v>667</v>
      </c>
      <c r="D75" s="23" t="s">
        <v>668</v>
      </c>
      <c r="E75" s="53"/>
      <c r="F75" s="54">
        <v>594000</v>
      </c>
      <c r="G75" s="11">
        <f t="shared" si="1"/>
        <v>-19718988.859999999</v>
      </c>
    </row>
    <row r="76" spans="1:7" ht="15.75" customHeight="1">
      <c r="A76" s="17">
        <v>41142</v>
      </c>
      <c r="B76" s="19" t="s">
        <v>628</v>
      </c>
      <c r="C76" s="23" t="s">
        <v>669</v>
      </c>
      <c r="D76" s="23" t="s">
        <v>670</v>
      </c>
      <c r="E76" s="53"/>
      <c r="F76" s="54">
        <v>466000</v>
      </c>
      <c r="G76" s="11">
        <f t="shared" si="1"/>
        <v>-20184988.859999999</v>
      </c>
    </row>
    <row r="77" spans="1:7" ht="15" customHeight="1">
      <c r="A77" s="17">
        <v>41145</v>
      </c>
      <c r="B77" s="19" t="s">
        <v>338</v>
      </c>
      <c r="C77" s="23" t="s">
        <v>672</v>
      </c>
      <c r="D77" s="23" t="s">
        <v>673</v>
      </c>
      <c r="E77" s="53"/>
      <c r="F77" s="54">
        <v>300000</v>
      </c>
      <c r="G77" s="11">
        <f t="shared" si="1"/>
        <v>-20484988.859999999</v>
      </c>
    </row>
    <row r="78" spans="1:7" ht="18" customHeight="1">
      <c r="A78" s="17">
        <v>41148</v>
      </c>
      <c r="B78" s="19" t="s">
        <v>479</v>
      </c>
      <c r="C78" s="23" t="s">
        <v>674</v>
      </c>
      <c r="D78" s="23" t="s">
        <v>675</v>
      </c>
      <c r="E78" s="53"/>
      <c r="F78" s="54">
        <v>2576550</v>
      </c>
      <c r="G78" s="11">
        <f t="shared" si="1"/>
        <v>-23061538.859999999</v>
      </c>
    </row>
    <row r="79" spans="1:7" ht="15.75" customHeight="1">
      <c r="A79" s="17">
        <v>41149</v>
      </c>
      <c r="B79" s="19" t="s">
        <v>193</v>
      </c>
      <c r="C79" s="23" t="s">
        <v>676</v>
      </c>
      <c r="D79" s="23" t="s">
        <v>677</v>
      </c>
      <c r="E79" s="53"/>
      <c r="F79" s="54">
        <v>312000</v>
      </c>
      <c r="G79" s="11">
        <f t="shared" si="1"/>
        <v>-23373538.859999999</v>
      </c>
    </row>
    <row r="80" spans="1:7" ht="17.25" customHeight="1">
      <c r="A80" s="17">
        <v>41149</v>
      </c>
      <c r="B80" s="19" t="s">
        <v>629</v>
      </c>
      <c r="C80" s="23" t="s">
        <v>678</v>
      </c>
      <c r="D80" s="23" t="s">
        <v>679</v>
      </c>
      <c r="E80" s="53"/>
      <c r="F80" s="54">
        <v>210000</v>
      </c>
      <c r="G80" s="11">
        <f t="shared" si="1"/>
        <v>-23583538.859999999</v>
      </c>
    </row>
    <row r="81" spans="1:8">
      <c r="A81" s="17">
        <v>41152</v>
      </c>
      <c r="B81" s="19" t="s">
        <v>621</v>
      </c>
      <c r="C81" s="23" t="s">
        <v>597</v>
      </c>
      <c r="D81" s="23" t="s">
        <v>597</v>
      </c>
      <c r="E81" s="49"/>
      <c r="F81" s="50">
        <v>101613.23</v>
      </c>
      <c r="G81" s="11">
        <f t="shared" si="1"/>
        <v>-23685152.09</v>
      </c>
    </row>
    <row r="82" spans="1:8">
      <c r="A82" s="16"/>
      <c r="B82" s="12" t="s">
        <v>182</v>
      </c>
      <c r="C82" s="23"/>
      <c r="D82" s="23"/>
      <c r="E82" s="36">
        <f>SUM(E55:E81)</f>
        <v>800000</v>
      </c>
      <c r="F82" s="36">
        <f>SUM(F55:F81)</f>
        <v>25514926.23</v>
      </c>
      <c r="G82" s="9">
        <f>G55+E82-F82</f>
        <v>-23685152.09</v>
      </c>
    </row>
    <row r="83" spans="1:8">
      <c r="H83" s="46">
        <f>F81+F73</f>
        <v>111613.23</v>
      </c>
    </row>
    <row r="84" spans="1:8">
      <c r="G84" s="29"/>
    </row>
    <row r="85" spans="1:8">
      <c r="G85" s="46"/>
    </row>
    <row r="88" spans="1:8">
      <c r="B88" s="1" t="s">
        <v>28</v>
      </c>
      <c r="C88" s="1"/>
      <c r="D88" s="1"/>
      <c r="E88" s="1" t="s">
        <v>29</v>
      </c>
    </row>
    <row r="89" spans="1:8">
      <c r="B89" s="1" t="s">
        <v>30</v>
      </c>
      <c r="C89" s="1"/>
      <c r="D89" s="1"/>
      <c r="E89" s="1" t="s">
        <v>31</v>
      </c>
    </row>
    <row r="90" spans="1:8" ht="18.75">
      <c r="A90" s="126" t="s">
        <v>0</v>
      </c>
      <c r="B90" s="126"/>
      <c r="C90" s="126"/>
      <c r="D90" s="126"/>
      <c r="E90" s="126"/>
      <c r="F90" s="126"/>
      <c r="G90" s="126"/>
    </row>
    <row r="91" spans="1:8" ht="15.75">
      <c r="A91" s="127" t="s">
        <v>1</v>
      </c>
      <c r="B91" s="127"/>
      <c r="C91" s="127"/>
      <c r="D91" s="127"/>
      <c r="E91" s="127"/>
      <c r="F91" s="127"/>
      <c r="G91" s="127"/>
    </row>
    <row r="92" spans="1:8" ht="15.75">
      <c r="A92" s="127" t="s">
        <v>2</v>
      </c>
      <c r="B92" s="127"/>
      <c r="C92" s="127"/>
      <c r="D92" s="127"/>
      <c r="E92" s="127"/>
      <c r="F92" s="127"/>
      <c r="G92" s="127"/>
    </row>
    <row r="93" spans="1:8" ht="15.75">
      <c r="A93" s="127" t="s">
        <v>620</v>
      </c>
      <c r="B93" s="127"/>
      <c r="C93" s="127"/>
      <c r="D93" s="127"/>
      <c r="E93" s="127"/>
      <c r="F93" s="127"/>
      <c r="G93" s="127"/>
    </row>
    <row r="94" spans="1:8" ht="15.75">
      <c r="A94" s="128">
        <v>41153</v>
      </c>
      <c r="B94" s="127"/>
      <c r="C94" s="127"/>
      <c r="D94" s="127"/>
      <c r="E94" s="127"/>
      <c r="F94" s="127"/>
      <c r="G94" s="127"/>
    </row>
    <row r="95" spans="1:8" ht="15.75">
      <c r="A95" s="128" t="s">
        <v>278</v>
      </c>
      <c r="B95" s="127"/>
      <c r="C95" s="127"/>
      <c r="D95" s="127"/>
      <c r="E95" s="127"/>
      <c r="F95" s="127"/>
      <c r="G95" s="127"/>
    </row>
    <row r="96" spans="1:8" ht="15.75">
      <c r="A96" s="4" t="s">
        <v>4</v>
      </c>
      <c r="B96" s="5" t="s">
        <v>5</v>
      </c>
      <c r="C96" s="5" t="s">
        <v>183</v>
      </c>
      <c r="D96" s="5" t="s">
        <v>184</v>
      </c>
      <c r="E96" s="5" t="s">
        <v>6</v>
      </c>
      <c r="F96" s="5" t="s">
        <v>7</v>
      </c>
      <c r="G96" s="5" t="s">
        <v>8</v>
      </c>
    </row>
    <row r="97" spans="1:8">
      <c r="A97" s="33"/>
      <c r="B97" s="34" t="s">
        <v>181</v>
      </c>
      <c r="C97" s="28"/>
      <c r="D97" s="28"/>
      <c r="E97" s="36"/>
      <c r="F97" s="36"/>
      <c r="G97" s="9">
        <f>G82</f>
        <v>-23685152.09</v>
      </c>
    </row>
    <row r="98" spans="1:8" ht="18" customHeight="1">
      <c r="A98" s="17">
        <v>41156</v>
      </c>
      <c r="B98" s="19" t="s">
        <v>442</v>
      </c>
      <c r="C98" s="23" t="s">
        <v>682</v>
      </c>
      <c r="D98" s="23" t="s">
        <v>683</v>
      </c>
      <c r="E98" s="53"/>
      <c r="F98" s="54">
        <v>800000</v>
      </c>
      <c r="G98" s="11">
        <f>G97+E98-F98</f>
        <v>-24485152.09</v>
      </c>
    </row>
    <row r="99" spans="1:8" ht="16.5" customHeight="1">
      <c r="A99" s="17">
        <v>41156</v>
      </c>
      <c r="B99" s="19" t="s">
        <v>195</v>
      </c>
      <c r="C99" s="23" t="s">
        <v>684</v>
      </c>
      <c r="D99" s="23" t="s">
        <v>685</v>
      </c>
      <c r="E99" s="53"/>
      <c r="F99" s="54">
        <v>600000</v>
      </c>
      <c r="G99" s="11">
        <f t="shared" ref="G99:G109" si="2">G98+E99-F99</f>
        <v>-25085152.09</v>
      </c>
    </row>
    <row r="100" spans="1:8" ht="17.25" customHeight="1">
      <c r="A100" s="17">
        <v>41156</v>
      </c>
      <c r="B100" s="19" t="s">
        <v>378</v>
      </c>
      <c r="C100" s="23" t="s">
        <v>686</v>
      </c>
      <c r="D100" s="23" t="s">
        <v>687</v>
      </c>
      <c r="E100" s="53"/>
      <c r="F100" s="54">
        <v>300000</v>
      </c>
      <c r="G100" s="11">
        <f t="shared" si="2"/>
        <v>-25385152.09</v>
      </c>
    </row>
    <row r="101" spans="1:8" ht="16.5" customHeight="1">
      <c r="A101" s="17">
        <v>41156</v>
      </c>
      <c r="B101" s="19" t="s">
        <v>193</v>
      </c>
      <c r="C101" s="23" t="s">
        <v>688</v>
      </c>
      <c r="D101" s="23" t="s">
        <v>689</v>
      </c>
      <c r="E101" s="53"/>
      <c r="F101" s="54">
        <v>1613500</v>
      </c>
      <c r="G101" s="11">
        <f t="shared" si="2"/>
        <v>-26998652.09</v>
      </c>
    </row>
    <row r="102" spans="1:8" ht="15.75" customHeight="1">
      <c r="A102" s="17">
        <v>41159</v>
      </c>
      <c r="B102" s="19" t="s">
        <v>627</v>
      </c>
      <c r="C102" s="23" t="s">
        <v>690</v>
      </c>
      <c r="D102" s="23" t="s">
        <v>691</v>
      </c>
      <c r="E102" s="53"/>
      <c r="F102" s="54">
        <v>1860000</v>
      </c>
      <c r="G102" s="11">
        <f t="shared" si="2"/>
        <v>-28858652.09</v>
      </c>
    </row>
    <row r="103" spans="1:8" ht="18.75" customHeight="1">
      <c r="A103" s="17">
        <v>41163</v>
      </c>
      <c r="B103" s="19" t="s">
        <v>215</v>
      </c>
      <c r="C103" s="23" t="s">
        <v>692</v>
      </c>
      <c r="D103" s="23" t="s">
        <v>693</v>
      </c>
      <c r="E103" s="53"/>
      <c r="F103" s="54">
        <v>500000</v>
      </c>
      <c r="G103" s="11">
        <f t="shared" si="2"/>
        <v>-29358652.09</v>
      </c>
    </row>
    <row r="104" spans="1:8" ht="16.5" customHeight="1">
      <c r="A104" s="17">
        <v>41173</v>
      </c>
      <c r="B104" s="19" t="s">
        <v>628</v>
      </c>
      <c r="C104" s="23" t="s">
        <v>694</v>
      </c>
      <c r="D104" s="23" t="s">
        <v>695</v>
      </c>
      <c r="E104" s="53"/>
      <c r="F104" s="54">
        <v>200000</v>
      </c>
      <c r="G104" s="11">
        <f t="shared" si="2"/>
        <v>-29558652.09</v>
      </c>
    </row>
    <row r="105" spans="1:8" ht="16.5" customHeight="1">
      <c r="A105" s="17">
        <v>41173</v>
      </c>
      <c r="B105" s="19" t="s">
        <v>338</v>
      </c>
      <c r="C105" s="23" t="s">
        <v>696</v>
      </c>
      <c r="D105" s="23" t="s">
        <v>697</v>
      </c>
      <c r="E105" s="53"/>
      <c r="F105" s="54">
        <v>200000</v>
      </c>
      <c r="G105" s="11">
        <f t="shared" si="2"/>
        <v>-29758652.09</v>
      </c>
    </row>
    <row r="106" spans="1:8" ht="18" customHeight="1">
      <c r="A106" s="17">
        <v>41173</v>
      </c>
      <c r="B106" s="19" t="s">
        <v>225</v>
      </c>
      <c r="C106" s="23" t="s">
        <v>698</v>
      </c>
      <c r="D106" s="23" t="s">
        <v>699</v>
      </c>
      <c r="E106" s="53"/>
      <c r="F106" s="54">
        <v>1897054</v>
      </c>
      <c r="G106" s="11">
        <f t="shared" si="2"/>
        <v>-31655706.09</v>
      </c>
    </row>
    <row r="107" spans="1:8">
      <c r="A107" s="17">
        <v>41182</v>
      </c>
      <c r="B107" s="19" t="s">
        <v>621</v>
      </c>
      <c r="C107" s="23" t="s">
        <v>597</v>
      </c>
      <c r="D107" s="23" t="s">
        <v>597</v>
      </c>
      <c r="E107" s="54"/>
      <c r="F107" s="54">
        <v>310345</v>
      </c>
      <c r="G107" s="11">
        <f t="shared" si="2"/>
        <v>-31966051.09</v>
      </c>
    </row>
    <row r="108" spans="1:8">
      <c r="A108" s="17">
        <v>41182</v>
      </c>
      <c r="B108" s="19" t="s">
        <v>621</v>
      </c>
      <c r="C108" s="23" t="s">
        <v>597</v>
      </c>
      <c r="D108" s="23" t="s">
        <v>597</v>
      </c>
      <c r="E108" s="53"/>
      <c r="F108" s="54">
        <v>31882.21</v>
      </c>
      <c r="G108" s="11">
        <f t="shared" si="2"/>
        <v>-31997933.300000001</v>
      </c>
    </row>
    <row r="109" spans="1:8">
      <c r="A109" s="17">
        <v>41182</v>
      </c>
      <c r="B109" s="19" t="s">
        <v>621</v>
      </c>
      <c r="C109" s="23" t="s">
        <v>597</v>
      </c>
      <c r="D109" s="23" t="s">
        <v>597</v>
      </c>
      <c r="E109" s="53"/>
      <c r="F109" s="54">
        <v>49655</v>
      </c>
      <c r="G109" s="11">
        <f t="shared" si="2"/>
        <v>-32047588.300000001</v>
      </c>
    </row>
    <row r="110" spans="1:8">
      <c r="A110" s="16"/>
      <c r="B110" s="12" t="s">
        <v>182</v>
      </c>
      <c r="C110" s="23"/>
      <c r="D110" s="23"/>
      <c r="E110" s="36">
        <f>SUM(E97:E109)</f>
        <v>0</v>
      </c>
      <c r="F110" s="36">
        <f>SUM(F97:F109)</f>
        <v>8362436.21</v>
      </c>
      <c r="G110" s="9">
        <f>G97+E110-F110</f>
        <v>-32047588.300000001</v>
      </c>
      <c r="H110" s="13">
        <f>F107+F108+F109</f>
        <v>391882.21</v>
      </c>
    </row>
    <row r="111" spans="1:8">
      <c r="G111" s="29"/>
    </row>
    <row r="112" spans="1:8">
      <c r="G112" s="29"/>
    </row>
    <row r="113" spans="2:7">
      <c r="G113" s="46"/>
    </row>
    <row r="119" spans="2:7">
      <c r="B119" s="1" t="s">
        <v>28</v>
      </c>
      <c r="C119" s="1"/>
      <c r="D119" s="1"/>
      <c r="E119" s="1" t="s">
        <v>29</v>
      </c>
    </row>
    <row r="120" spans="2:7">
      <c r="B120" s="1" t="s">
        <v>30</v>
      </c>
      <c r="C120" s="1"/>
      <c r="D120" s="1"/>
      <c r="E120" s="1" t="s">
        <v>31</v>
      </c>
    </row>
    <row r="135" spans="1:9" ht="18.75">
      <c r="A135" s="126" t="s">
        <v>0</v>
      </c>
      <c r="B135" s="126"/>
      <c r="C135" s="126"/>
      <c r="D135" s="126"/>
      <c r="E135" s="126"/>
      <c r="F135" s="126"/>
      <c r="G135" s="126"/>
    </row>
    <row r="136" spans="1:9" ht="15.75">
      <c r="A136" s="127" t="s">
        <v>1</v>
      </c>
      <c r="B136" s="127"/>
      <c r="C136" s="127"/>
      <c r="D136" s="127"/>
      <c r="E136" s="127"/>
      <c r="F136" s="127"/>
      <c r="G136" s="127"/>
    </row>
    <row r="137" spans="1:9" ht="15.75">
      <c r="A137" s="127" t="s">
        <v>2</v>
      </c>
      <c r="B137" s="127"/>
      <c r="C137" s="127"/>
      <c r="D137" s="127"/>
      <c r="E137" s="127"/>
      <c r="F137" s="127"/>
      <c r="G137" s="127"/>
    </row>
    <row r="138" spans="1:9" ht="15.75">
      <c r="A138" s="127" t="s">
        <v>620</v>
      </c>
      <c r="B138" s="127"/>
      <c r="C138" s="127"/>
      <c r="D138" s="127"/>
      <c r="E138" s="127"/>
      <c r="F138" s="127"/>
      <c r="G138" s="127"/>
    </row>
    <row r="139" spans="1:9" ht="15.75">
      <c r="A139" s="128">
        <v>41183</v>
      </c>
      <c r="B139" s="127"/>
      <c r="C139" s="127"/>
      <c r="D139" s="127"/>
      <c r="E139" s="127"/>
      <c r="F139" s="127"/>
      <c r="G139" s="127"/>
    </row>
    <row r="140" spans="1:9" ht="15.75">
      <c r="A140" s="128" t="s">
        <v>330</v>
      </c>
      <c r="B140" s="127"/>
      <c r="C140" s="127"/>
      <c r="D140" s="127"/>
      <c r="E140" s="127"/>
      <c r="F140" s="127"/>
      <c r="G140" s="127"/>
    </row>
    <row r="141" spans="1:9" ht="15.75">
      <c r="A141" s="4" t="s">
        <v>4</v>
      </c>
      <c r="B141" s="5" t="s">
        <v>5</v>
      </c>
      <c r="C141" s="5" t="s">
        <v>183</v>
      </c>
      <c r="D141" s="5" t="s">
        <v>184</v>
      </c>
      <c r="E141" s="5" t="s">
        <v>6</v>
      </c>
      <c r="F141" s="5" t="s">
        <v>7</v>
      </c>
      <c r="G141" s="5" t="s">
        <v>8</v>
      </c>
    </row>
    <row r="142" spans="1:9">
      <c r="A142" s="33"/>
      <c r="B142" s="34" t="s">
        <v>181</v>
      </c>
      <c r="C142" s="28"/>
      <c r="D142" s="28"/>
      <c r="E142" s="36"/>
      <c r="F142" s="36"/>
      <c r="G142" s="9">
        <f>G110</f>
        <v>-32047588.300000001</v>
      </c>
      <c r="I142" s="13">
        <f>E148/2</f>
        <v>8122000</v>
      </c>
    </row>
    <row r="143" spans="1:9" ht="15" customHeight="1">
      <c r="A143" s="17">
        <v>41184</v>
      </c>
      <c r="B143" s="19" t="s">
        <v>459</v>
      </c>
      <c r="C143" s="23" t="s">
        <v>709</v>
      </c>
      <c r="D143" s="23" t="s">
        <v>710</v>
      </c>
      <c r="E143" s="53"/>
      <c r="F143" s="54">
        <v>553000</v>
      </c>
      <c r="G143" s="11">
        <f>G142+E143-F143</f>
        <v>-32600588.300000001</v>
      </c>
    </row>
    <row r="144" spans="1:9" ht="17.25" customHeight="1">
      <c r="A144" s="17">
        <v>41184</v>
      </c>
      <c r="B144" s="19" t="s">
        <v>193</v>
      </c>
      <c r="C144" s="23" t="s">
        <v>711</v>
      </c>
      <c r="D144" s="23" t="s">
        <v>712</v>
      </c>
      <c r="E144" s="53"/>
      <c r="F144" s="54">
        <v>700000</v>
      </c>
      <c r="G144" s="11">
        <f t="shared" ref="G144:G161" si="3">G143+E144-F144</f>
        <v>-33300588.300000001</v>
      </c>
    </row>
    <row r="145" spans="1:7" ht="18.75" customHeight="1">
      <c r="A145" s="17">
        <v>41184</v>
      </c>
      <c r="B145" s="19" t="s">
        <v>624</v>
      </c>
      <c r="C145" s="23" t="s">
        <v>713</v>
      </c>
      <c r="D145" s="23" t="s">
        <v>714</v>
      </c>
      <c r="E145" s="53"/>
      <c r="F145" s="54">
        <v>366000</v>
      </c>
      <c r="G145" s="11">
        <f t="shared" si="3"/>
        <v>-33666588.299999997</v>
      </c>
    </row>
    <row r="146" spans="1:7" ht="17.25" customHeight="1">
      <c r="A146" s="17">
        <v>41184</v>
      </c>
      <c r="B146" s="19" t="s">
        <v>442</v>
      </c>
      <c r="C146" s="23" t="s">
        <v>715</v>
      </c>
      <c r="D146" s="23" t="s">
        <v>716</v>
      </c>
      <c r="E146" s="53"/>
      <c r="F146" s="54">
        <v>800000</v>
      </c>
      <c r="G146" s="11">
        <f t="shared" si="3"/>
        <v>-34466588.299999997</v>
      </c>
    </row>
    <row r="147" spans="1:7" ht="18" customHeight="1">
      <c r="A147" s="17">
        <v>41187</v>
      </c>
      <c r="B147" s="19" t="s">
        <v>280</v>
      </c>
      <c r="C147" s="23" t="s">
        <v>717</v>
      </c>
      <c r="D147" s="23" t="s">
        <v>718</v>
      </c>
      <c r="E147" s="53"/>
      <c r="F147" s="54">
        <v>593000</v>
      </c>
      <c r="G147" s="11">
        <f t="shared" si="3"/>
        <v>-35059588.299999997</v>
      </c>
    </row>
    <row r="148" spans="1:7" ht="15.75" customHeight="1">
      <c r="A148" s="17">
        <v>41199</v>
      </c>
      <c r="B148" s="19" t="s">
        <v>23</v>
      </c>
      <c r="C148" s="23"/>
      <c r="D148" s="23"/>
      <c r="E148" s="54">
        <v>16244000</v>
      </c>
      <c r="F148" s="54"/>
      <c r="G148" s="11">
        <f t="shared" si="3"/>
        <v>-18815588.299999997</v>
      </c>
    </row>
    <row r="149" spans="1:7" ht="17.25" customHeight="1">
      <c r="A149" s="17">
        <v>41201</v>
      </c>
      <c r="B149" s="19" t="s">
        <v>193</v>
      </c>
      <c r="C149" s="23" t="s">
        <v>719</v>
      </c>
      <c r="D149" s="23" t="s">
        <v>720</v>
      </c>
      <c r="E149" s="53"/>
      <c r="F149" s="54">
        <v>1640500</v>
      </c>
      <c r="G149" s="11">
        <f t="shared" si="3"/>
        <v>-20456088.299999997</v>
      </c>
    </row>
    <row r="150" spans="1:7" ht="13.5" customHeight="1">
      <c r="A150" s="17">
        <v>41201</v>
      </c>
      <c r="B150" s="19" t="s">
        <v>506</v>
      </c>
      <c r="C150" s="23" t="s">
        <v>721</v>
      </c>
      <c r="D150" s="23" t="s">
        <v>722</v>
      </c>
      <c r="E150" s="53"/>
      <c r="F150" s="54">
        <v>3539938</v>
      </c>
      <c r="G150" s="11">
        <f t="shared" si="3"/>
        <v>-23996026.299999997</v>
      </c>
    </row>
    <row r="151" spans="1:7" ht="17.25" customHeight="1">
      <c r="A151" s="17">
        <v>41190</v>
      </c>
      <c r="B151" s="19" t="s">
        <v>219</v>
      </c>
      <c r="C151" s="23" t="s">
        <v>723</v>
      </c>
      <c r="D151" s="23" t="s">
        <v>724</v>
      </c>
      <c r="E151" s="53"/>
      <c r="F151" s="54">
        <v>1498660</v>
      </c>
      <c r="G151" s="11">
        <f t="shared" si="3"/>
        <v>-25494686.299999997</v>
      </c>
    </row>
    <row r="152" spans="1:7" ht="21" customHeight="1">
      <c r="A152" s="17">
        <v>41201</v>
      </c>
      <c r="B152" s="19" t="s">
        <v>378</v>
      </c>
      <c r="C152" s="23" t="s">
        <v>725</v>
      </c>
      <c r="D152" s="23" t="s">
        <v>726</v>
      </c>
      <c r="E152" s="53"/>
      <c r="F152" s="54">
        <v>300000</v>
      </c>
      <c r="G152" s="11">
        <f t="shared" si="3"/>
        <v>-25794686.299999997</v>
      </c>
    </row>
    <row r="153" spans="1:7" ht="18.75" customHeight="1">
      <c r="A153" s="17">
        <v>41201</v>
      </c>
      <c r="B153" s="19" t="s">
        <v>218</v>
      </c>
      <c r="C153" s="23" t="s">
        <v>727</v>
      </c>
      <c r="D153" s="23" t="s">
        <v>728</v>
      </c>
      <c r="E153" s="53"/>
      <c r="F153" s="54">
        <v>3085588</v>
      </c>
      <c r="G153" s="11">
        <f t="shared" si="3"/>
        <v>-28880274.299999997</v>
      </c>
    </row>
    <row r="154" spans="1:7" ht="16.5" customHeight="1">
      <c r="A154" s="17">
        <v>41204</v>
      </c>
      <c r="B154" s="19" t="s">
        <v>442</v>
      </c>
      <c r="C154" s="23" t="s">
        <v>729</v>
      </c>
      <c r="D154" s="23" t="s">
        <v>730</v>
      </c>
      <c r="E154" s="53"/>
      <c r="F154" s="54">
        <v>800000</v>
      </c>
      <c r="G154" s="11">
        <f t="shared" si="3"/>
        <v>-29680274.299999997</v>
      </c>
    </row>
    <row r="155" spans="1:7" ht="18.75" customHeight="1">
      <c r="A155" s="17">
        <v>41204</v>
      </c>
      <c r="B155" s="19" t="s">
        <v>225</v>
      </c>
      <c r="C155" s="23" t="s">
        <v>731</v>
      </c>
      <c r="D155" s="23" t="s">
        <v>732</v>
      </c>
      <c r="E155" s="53"/>
      <c r="F155" s="54">
        <v>582120</v>
      </c>
      <c r="G155" s="11">
        <f t="shared" si="3"/>
        <v>-30262394.299999997</v>
      </c>
    </row>
    <row r="156" spans="1:7" ht="15" customHeight="1">
      <c r="A156" s="17">
        <v>41205</v>
      </c>
      <c r="B156" s="19" t="s">
        <v>708</v>
      </c>
      <c r="C156" s="23" t="s">
        <v>733</v>
      </c>
      <c r="D156" s="23" t="s">
        <v>734</v>
      </c>
      <c r="E156" s="53"/>
      <c r="F156" s="54">
        <v>300000</v>
      </c>
      <c r="G156" s="11">
        <f t="shared" si="3"/>
        <v>-30562394.299999997</v>
      </c>
    </row>
    <row r="157" spans="1:7" ht="16.5" customHeight="1">
      <c r="A157" s="17">
        <v>41205</v>
      </c>
      <c r="B157" s="19" t="s">
        <v>628</v>
      </c>
      <c r="C157" s="23" t="s">
        <v>735</v>
      </c>
      <c r="D157" s="23" t="s">
        <v>736</v>
      </c>
      <c r="E157" s="53"/>
      <c r="F157" s="54">
        <v>685000</v>
      </c>
      <c r="G157" s="11">
        <f t="shared" si="3"/>
        <v>-31247394.299999997</v>
      </c>
    </row>
    <row r="158" spans="1:7" ht="15" customHeight="1">
      <c r="A158" s="17">
        <v>41205</v>
      </c>
      <c r="B158" s="19" t="s">
        <v>215</v>
      </c>
      <c r="C158" s="23" t="s">
        <v>737</v>
      </c>
      <c r="D158" s="23" t="s">
        <v>738</v>
      </c>
      <c r="E158" s="53"/>
      <c r="F158" s="54">
        <v>294000</v>
      </c>
      <c r="G158" s="11">
        <f t="shared" si="3"/>
        <v>-31541394.299999997</v>
      </c>
    </row>
    <row r="159" spans="1:7" ht="14.25" customHeight="1">
      <c r="A159" s="17">
        <v>41213</v>
      </c>
      <c r="B159" s="19" t="s">
        <v>191</v>
      </c>
      <c r="C159" s="23" t="s">
        <v>739</v>
      </c>
      <c r="D159" s="23" t="s">
        <v>740</v>
      </c>
      <c r="E159" s="53"/>
      <c r="F159" s="54">
        <v>1486000</v>
      </c>
      <c r="G159" s="11">
        <f t="shared" si="3"/>
        <v>-33027394.299999997</v>
      </c>
    </row>
    <row r="160" spans="1:7" ht="15.75" customHeight="1">
      <c r="A160" s="17">
        <v>41213</v>
      </c>
      <c r="B160" s="19" t="s">
        <v>219</v>
      </c>
      <c r="C160" s="23" t="s">
        <v>741</v>
      </c>
      <c r="D160" s="23" t="s">
        <v>742</v>
      </c>
      <c r="E160" s="53"/>
      <c r="F160" s="54">
        <v>960000</v>
      </c>
      <c r="G160" s="11">
        <f t="shared" si="3"/>
        <v>-33987394.299999997</v>
      </c>
    </row>
    <row r="161" spans="1:7">
      <c r="A161" s="17">
        <v>41213</v>
      </c>
      <c r="B161" s="19" t="s">
        <v>621</v>
      </c>
      <c r="C161" s="23" t="s">
        <v>597</v>
      </c>
      <c r="D161" s="23" t="s">
        <v>597</v>
      </c>
      <c r="E161" s="53"/>
      <c r="F161" s="54">
        <v>72735.22</v>
      </c>
      <c r="G161" s="11">
        <f t="shared" si="3"/>
        <v>-34060129.519999996</v>
      </c>
    </row>
    <row r="162" spans="1:7">
      <c r="A162" s="16"/>
      <c r="B162" s="12" t="s">
        <v>182</v>
      </c>
      <c r="C162" s="23"/>
      <c r="D162" s="23"/>
      <c r="E162" s="36">
        <f>SUM(E142:E161)</f>
        <v>16244000</v>
      </c>
      <c r="F162" s="36">
        <f>SUM(F142:F161)</f>
        <v>18256541.219999999</v>
      </c>
      <c r="G162" s="9">
        <f>G142+E162-F162</f>
        <v>-34060129.519999996</v>
      </c>
    </row>
    <row r="163" spans="1:7">
      <c r="G163" s="29"/>
    </row>
    <row r="164" spans="1:7">
      <c r="G164" s="29"/>
    </row>
    <row r="165" spans="1:7">
      <c r="G165" s="46"/>
    </row>
    <row r="171" spans="1:7">
      <c r="B171" s="1" t="s">
        <v>28</v>
      </c>
      <c r="C171" s="1"/>
      <c r="D171" s="1"/>
      <c r="E171" s="1" t="s">
        <v>29</v>
      </c>
    </row>
    <row r="172" spans="1:7">
      <c r="B172" s="1" t="s">
        <v>30</v>
      </c>
      <c r="C172" s="1"/>
      <c r="D172" s="1"/>
      <c r="E172" s="1" t="s">
        <v>31</v>
      </c>
    </row>
    <row r="173" spans="1:7">
      <c r="B173" s="1"/>
      <c r="C173" s="1"/>
      <c r="D173" s="1"/>
      <c r="E173" s="1"/>
    </row>
    <row r="174" spans="1:7">
      <c r="B174" s="1"/>
      <c r="C174" s="1"/>
      <c r="D174" s="1"/>
      <c r="E174" s="1"/>
    </row>
    <row r="175" spans="1:7">
      <c r="B175" s="1"/>
      <c r="C175" s="1"/>
      <c r="D175" s="1"/>
      <c r="E175" s="1"/>
    </row>
    <row r="176" spans="1:7">
      <c r="B176" s="1"/>
      <c r="C176" s="1"/>
      <c r="D176" s="1"/>
      <c r="E176" s="1"/>
    </row>
    <row r="177" spans="1:7">
      <c r="B177" s="1"/>
      <c r="C177" s="1"/>
      <c r="D177" s="1"/>
      <c r="E177" s="1"/>
    </row>
    <row r="179" spans="1:7" ht="18.75">
      <c r="A179" s="126" t="s">
        <v>0</v>
      </c>
      <c r="B179" s="126"/>
      <c r="C179" s="126"/>
      <c r="D179" s="126"/>
      <c r="E179" s="126"/>
      <c r="F179" s="126"/>
      <c r="G179" s="126"/>
    </row>
    <row r="180" spans="1:7" ht="15.75">
      <c r="A180" s="127" t="s">
        <v>1</v>
      </c>
      <c r="B180" s="127"/>
      <c r="C180" s="127"/>
      <c r="D180" s="127"/>
      <c r="E180" s="127"/>
      <c r="F180" s="127"/>
      <c r="G180" s="127"/>
    </row>
    <row r="181" spans="1:7" ht="15.75">
      <c r="A181" s="127" t="s">
        <v>2</v>
      </c>
      <c r="B181" s="127"/>
      <c r="C181" s="127"/>
      <c r="D181" s="127"/>
      <c r="E181" s="127"/>
      <c r="F181" s="127"/>
      <c r="G181" s="127"/>
    </row>
    <row r="182" spans="1:7" ht="15.75">
      <c r="A182" s="127" t="s">
        <v>620</v>
      </c>
      <c r="B182" s="127"/>
      <c r="C182" s="127"/>
      <c r="D182" s="127"/>
      <c r="E182" s="127"/>
      <c r="F182" s="127"/>
      <c r="G182" s="127"/>
    </row>
    <row r="183" spans="1:7" ht="15.75">
      <c r="A183" s="128">
        <v>41214</v>
      </c>
      <c r="B183" s="127"/>
      <c r="C183" s="127"/>
      <c r="D183" s="127"/>
      <c r="E183" s="127"/>
      <c r="F183" s="127"/>
      <c r="G183" s="127"/>
    </row>
    <row r="184" spans="1:7" ht="15.75">
      <c r="A184" s="128" t="s">
        <v>330</v>
      </c>
      <c r="B184" s="127"/>
      <c r="C184" s="127"/>
      <c r="D184" s="127"/>
      <c r="E184" s="127"/>
      <c r="F184" s="127"/>
      <c r="G184" s="127"/>
    </row>
    <row r="185" spans="1:7" ht="15.75">
      <c r="A185" s="4" t="s">
        <v>4</v>
      </c>
      <c r="B185" s="5" t="s">
        <v>5</v>
      </c>
      <c r="C185" s="5" t="s">
        <v>183</v>
      </c>
      <c r="D185" s="5" t="s">
        <v>184</v>
      </c>
      <c r="E185" s="5" t="s">
        <v>6</v>
      </c>
      <c r="F185" s="5" t="s">
        <v>7</v>
      </c>
      <c r="G185" s="5" t="s">
        <v>8</v>
      </c>
    </row>
    <row r="186" spans="1:7">
      <c r="A186" s="33"/>
      <c r="B186" s="34" t="s">
        <v>181</v>
      </c>
      <c r="C186" s="28"/>
      <c r="D186" s="28"/>
      <c r="E186" s="36"/>
      <c r="F186" s="36"/>
      <c r="G186" s="9">
        <f>G162</f>
        <v>-34060129.519999996</v>
      </c>
    </row>
    <row r="187" spans="1:7" ht="15.75" customHeight="1">
      <c r="A187" s="17">
        <v>41214</v>
      </c>
      <c r="B187" s="19" t="s">
        <v>198</v>
      </c>
      <c r="C187" s="23" t="s">
        <v>745</v>
      </c>
      <c r="D187" s="23" t="s">
        <v>746</v>
      </c>
      <c r="E187" s="53"/>
      <c r="F187" s="54">
        <v>1000000</v>
      </c>
      <c r="G187" s="11">
        <f>G186+E187-F187</f>
        <v>-35060129.519999996</v>
      </c>
    </row>
    <row r="188" spans="1:7" ht="20.25" customHeight="1">
      <c r="A188" s="17">
        <v>41226</v>
      </c>
      <c r="B188" s="19" t="s">
        <v>378</v>
      </c>
      <c r="C188" s="23" t="s">
        <v>747</v>
      </c>
      <c r="D188" s="23" t="s">
        <v>748</v>
      </c>
      <c r="E188" s="53"/>
      <c r="F188" s="54">
        <v>365000</v>
      </c>
      <c r="G188" s="11">
        <f t="shared" ref="G188:G196" si="4">G187+E188-F188</f>
        <v>-35425129.519999996</v>
      </c>
    </row>
    <row r="189" spans="1:7" ht="21" customHeight="1">
      <c r="A189" s="17">
        <v>41226</v>
      </c>
      <c r="B189" s="19" t="s">
        <v>230</v>
      </c>
      <c r="C189" s="23" t="s">
        <v>749</v>
      </c>
      <c r="D189" s="23" t="s">
        <v>750</v>
      </c>
      <c r="E189" s="53"/>
      <c r="F189" s="54">
        <v>1214606</v>
      </c>
      <c r="G189" s="11">
        <f t="shared" si="4"/>
        <v>-36639735.519999996</v>
      </c>
    </row>
    <row r="190" spans="1:7" ht="20.25" customHeight="1">
      <c r="A190" s="17">
        <v>41226</v>
      </c>
      <c r="B190" s="19" t="s">
        <v>193</v>
      </c>
      <c r="C190" s="23" t="s">
        <v>751</v>
      </c>
      <c r="D190" s="23" t="s">
        <v>752</v>
      </c>
      <c r="E190" s="53"/>
      <c r="F190" s="54">
        <v>350000</v>
      </c>
      <c r="G190" s="11">
        <f t="shared" si="4"/>
        <v>-36989735.519999996</v>
      </c>
    </row>
    <row r="191" spans="1:7" ht="20.25" customHeight="1">
      <c r="A191" s="17">
        <v>41226</v>
      </c>
      <c r="B191" s="19" t="s">
        <v>195</v>
      </c>
      <c r="C191" s="23" t="s">
        <v>753</v>
      </c>
      <c r="D191" s="23" t="s">
        <v>754</v>
      </c>
      <c r="E191" s="54"/>
      <c r="F191" s="54">
        <v>252000</v>
      </c>
      <c r="G191" s="11">
        <f t="shared" si="4"/>
        <v>-37241735.519999996</v>
      </c>
    </row>
    <row r="192" spans="1:7" ht="18.75" customHeight="1">
      <c r="A192" s="17">
        <v>41227</v>
      </c>
      <c r="B192" s="19" t="s">
        <v>219</v>
      </c>
      <c r="C192" s="23" t="s">
        <v>755</v>
      </c>
      <c r="D192" s="23" t="s">
        <v>756</v>
      </c>
      <c r="E192" s="53"/>
      <c r="F192" s="54">
        <v>250000</v>
      </c>
      <c r="G192" s="11">
        <f t="shared" si="4"/>
        <v>-37491735.519999996</v>
      </c>
    </row>
    <row r="193" spans="1:7" ht="19.5" customHeight="1">
      <c r="A193" s="17">
        <v>41229</v>
      </c>
      <c r="B193" s="19" t="s">
        <v>417</v>
      </c>
      <c r="C193" s="23" t="s">
        <v>757</v>
      </c>
      <c r="D193" s="23" t="s">
        <v>758</v>
      </c>
      <c r="E193" s="53"/>
      <c r="F193" s="54">
        <v>280000</v>
      </c>
      <c r="G193" s="11">
        <f t="shared" si="4"/>
        <v>-37771735.519999996</v>
      </c>
    </row>
    <row r="194" spans="1:7" ht="18" customHeight="1">
      <c r="A194" s="17">
        <v>41229</v>
      </c>
      <c r="B194" s="19" t="s">
        <v>461</v>
      </c>
      <c r="C194" s="23" t="s">
        <v>759</v>
      </c>
      <c r="D194" s="23" t="s">
        <v>760</v>
      </c>
      <c r="E194" s="53"/>
      <c r="F194" s="54">
        <v>150000</v>
      </c>
      <c r="G194" s="11">
        <f t="shared" si="4"/>
        <v>-37921735.519999996</v>
      </c>
    </row>
    <row r="195" spans="1:7" ht="15" customHeight="1">
      <c r="A195" s="17">
        <v>41236</v>
      </c>
      <c r="B195" s="19" t="s">
        <v>185</v>
      </c>
      <c r="C195" s="23" t="s">
        <v>761</v>
      </c>
      <c r="D195" s="23" t="s">
        <v>762</v>
      </c>
      <c r="E195" s="53"/>
      <c r="F195" s="54">
        <v>694000</v>
      </c>
      <c r="G195" s="11">
        <f t="shared" si="4"/>
        <v>-38615735.519999996</v>
      </c>
    </row>
    <row r="196" spans="1:7">
      <c r="A196" s="17">
        <v>41243</v>
      </c>
      <c r="B196" s="19" t="s">
        <v>621</v>
      </c>
      <c r="C196" s="23" t="s">
        <v>597</v>
      </c>
      <c r="D196" s="23" t="s">
        <v>597</v>
      </c>
      <c r="E196" s="53"/>
      <c r="F196" s="54">
        <v>18222.419999999998</v>
      </c>
      <c r="G196" s="11">
        <f t="shared" si="4"/>
        <v>-38633957.939999998</v>
      </c>
    </row>
    <row r="197" spans="1:7">
      <c r="A197" s="16"/>
      <c r="B197" s="12" t="s">
        <v>182</v>
      </c>
      <c r="C197" s="23"/>
      <c r="D197" s="23"/>
      <c r="E197" s="36">
        <f>SUM(E186:E196)</f>
        <v>0</v>
      </c>
      <c r="F197" s="36">
        <f>SUM(F186:F196)</f>
        <v>4573828.42</v>
      </c>
      <c r="G197" s="9">
        <f>G186+E197-F197</f>
        <v>-38633957.939999998</v>
      </c>
    </row>
    <row r="198" spans="1:7">
      <c r="G198" s="29"/>
    </row>
    <row r="199" spans="1:7">
      <c r="G199" s="29"/>
    </row>
    <row r="200" spans="1:7">
      <c r="G200" s="46"/>
    </row>
    <row r="206" spans="1:7">
      <c r="B206" s="1" t="s">
        <v>28</v>
      </c>
      <c r="C206" s="1"/>
      <c r="D206" s="1"/>
      <c r="E206" s="1" t="s">
        <v>29</v>
      </c>
    </row>
    <row r="207" spans="1:7">
      <c r="B207" s="1" t="s">
        <v>30</v>
      </c>
      <c r="C207" s="1"/>
      <c r="D207" s="1"/>
      <c r="E207" s="1" t="s">
        <v>31</v>
      </c>
    </row>
    <row r="223" spans="1:7" ht="18.75">
      <c r="A223" s="126" t="s">
        <v>0</v>
      </c>
      <c r="B223" s="126"/>
      <c r="C223" s="126"/>
      <c r="D223" s="126"/>
      <c r="E223" s="126"/>
      <c r="F223" s="126"/>
      <c r="G223" s="126"/>
    </row>
    <row r="224" spans="1:7" ht="15.75">
      <c r="A224" s="127" t="s">
        <v>1</v>
      </c>
      <c r="B224" s="127"/>
      <c r="C224" s="127"/>
      <c r="D224" s="127"/>
      <c r="E224" s="127"/>
      <c r="F224" s="127"/>
      <c r="G224" s="127"/>
    </row>
    <row r="225" spans="1:7" ht="15.75">
      <c r="A225" s="127" t="s">
        <v>2</v>
      </c>
      <c r="B225" s="127"/>
      <c r="C225" s="127"/>
      <c r="D225" s="127"/>
      <c r="E225" s="127"/>
      <c r="F225" s="127"/>
      <c r="G225" s="127"/>
    </row>
    <row r="226" spans="1:7" ht="15.75">
      <c r="A226" s="127" t="s">
        <v>620</v>
      </c>
      <c r="B226" s="127"/>
      <c r="C226" s="127"/>
      <c r="D226" s="127"/>
      <c r="E226" s="127"/>
      <c r="F226" s="127"/>
      <c r="G226" s="127"/>
    </row>
    <row r="227" spans="1:7" ht="15.75">
      <c r="A227" s="128">
        <v>41244</v>
      </c>
      <c r="B227" s="127"/>
      <c r="C227" s="127"/>
      <c r="D227" s="127"/>
      <c r="E227" s="127"/>
      <c r="F227" s="127"/>
      <c r="G227" s="127"/>
    </row>
    <row r="228" spans="1:7" ht="15.75">
      <c r="A228" s="128" t="s">
        <v>330</v>
      </c>
      <c r="B228" s="127"/>
      <c r="C228" s="127"/>
      <c r="D228" s="127"/>
      <c r="E228" s="127"/>
      <c r="F228" s="127"/>
      <c r="G228" s="127"/>
    </row>
    <row r="229" spans="1:7" ht="15.75">
      <c r="A229" s="4" t="s">
        <v>4</v>
      </c>
      <c r="B229" s="5" t="s">
        <v>5</v>
      </c>
      <c r="C229" s="5" t="s">
        <v>183</v>
      </c>
      <c r="D229" s="5" t="s">
        <v>184</v>
      </c>
      <c r="E229" s="5" t="s">
        <v>6</v>
      </c>
      <c r="F229" s="5" t="s">
        <v>7</v>
      </c>
      <c r="G229" s="5" t="s">
        <v>8</v>
      </c>
    </row>
    <row r="230" spans="1:7">
      <c r="A230" s="33"/>
      <c r="B230" s="34" t="s">
        <v>181</v>
      </c>
      <c r="C230" s="28"/>
      <c r="D230" s="28"/>
      <c r="E230" s="36"/>
      <c r="F230" s="36"/>
      <c r="G230" s="9">
        <f>G197</f>
        <v>-38633957.939999998</v>
      </c>
    </row>
    <row r="231" spans="1:7">
      <c r="A231" s="40">
        <v>41247</v>
      </c>
      <c r="B231" s="19" t="s">
        <v>23</v>
      </c>
      <c r="C231" s="28"/>
      <c r="D231" s="28"/>
      <c r="E231" s="54">
        <v>16244000</v>
      </c>
      <c r="F231" s="53"/>
      <c r="G231" s="11">
        <f>G230+E231-F231</f>
        <v>-22389957.939999998</v>
      </c>
    </row>
    <row r="232" spans="1:7" ht="18" customHeight="1">
      <c r="A232" s="17">
        <v>41248</v>
      </c>
      <c r="B232" s="19" t="s">
        <v>763</v>
      </c>
      <c r="C232" s="23" t="s">
        <v>768</v>
      </c>
      <c r="D232" s="23" t="s">
        <v>769</v>
      </c>
      <c r="E232" s="53"/>
      <c r="F232" s="54">
        <v>3474000</v>
      </c>
      <c r="G232" s="11">
        <f t="shared" ref="G232:G250" si="5">G231+E232-F232</f>
        <v>-25863957.939999998</v>
      </c>
    </row>
    <row r="233" spans="1:7" ht="19.5" customHeight="1">
      <c r="A233" s="17">
        <v>41248</v>
      </c>
      <c r="B233" s="19" t="s">
        <v>198</v>
      </c>
      <c r="C233" s="23" t="s">
        <v>770</v>
      </c>
      <c r="D233" s="23" t="s">
        <v>771</v>
      </c>
      <c r="E233" s="53"/>
      <c r="F233" s="54">
        <v>2338900</v>
      </c>
      <c r="G233" s="11">
        <f t="shared" si="5"/>
        <v>-28202857.939999998</v>
      </c>
    </row>
    <row r="234" spans="1:7" ht="18" customHeight="1">
      <c r="A234" s="17">
        <v>41248</v>
      </c>
      <c r="B234" s="19" t="s">
        <v>193</v>
      </c>
      <c r="C234" s="23" t="s">
        <v>772</v>
      </c>
      <c r="D234" s="23" t="s">
        <v>773</v>
      </c>
      <c r="E234" s="53"/>
      <c r="F234" s="54">
        <v>2488860</v>
      </c>
      <c r="G234" s="11">
        <f t="shared" si="5"/>
        <v>-30691717.939999998</v>
      </c>
    </row>
    <row r="235" spans="1:7" ht="17.25" customHeight="1">
      <c r="A235" s="17">
        <v>41249</v>
      </c>
      <c r="B235" s="19" t="s">
        <v>700</v>
      </c>
      <c r="C235" s="23" t="s">
        <v>774</v>
      </c>
      <c r="D235" s="23" t="s">
        <v>775</v>
      </c>
      <c r="E235" s="53"/>
      <c r="F235" s="54">
        <v>2547600</v>
      </c>
      <c r="G235" s="11">
        <f t="shared" si="5"/>
        <v>-33239317.939999998</v>
      </c>
    </row>
    <row r="236" spans="1:7" ht="16.5" customHeight="1">
      <c r="A236" s="17">
        <v>41249</v>
      </c>
      <c r="B236" s="19" t="s">
        <v>442</v>
      </c>
      <c r="C236" s="23" t="s">
        <v>776</v>
      </c>
      <c r="D236" s="23" t="s">
        <v>777</v>
      </c>
      <c r="E236" s="53"/>
      <c r="F236" s="54">
        <v>800000</v>
      </c>
      <c r="G236" s="11">
        <f t="shared" si="5"/>
        <v>-34039317.939999998</v>
      </c>
    </row>
    <row r="237" spans="1:7" ht="17.25" customHeight="1">
      <c r="A237" s="17">
        <v>41249</v>
      </c>
      <c r="B237" s="19" t="s">
        <v>764</v>
      </c>
      <c r="C237" s="23" t="s">
        <v>778</v>
      </c>
      <c r="D237" s="23" t="s">
        <v>779</v>
      </c>
      <c r="E237" s="53"/>
      <c r="F237" s="54">
        <v>1930000</v>
      </c>
      <c r="G237" s="11">
        <f t="shared" si="5"/>
        <v>-35969317.939999998</v>
      </c>
    </row>
    <row r="238" spans="1:7" ht="15.75" customHeight="1">
      <c r="A238" s="17">
        <v>41254</v>
      </c>
      <c r="B238" s="19" t="s">
        <v>378</v>
      </c>
      <c r="C238" s="23" t="s">
        <v>780</v>
      </c>
      <c r="D238" s="23" t="s">
        <v>781</v>
      </c>
      <c r="E238" s="53"/>
      <c r="F238" s="54">
        <v>300000</v>
      </c>
      <c r="G238" s="11">
        <f t="shared" si="5"/>
        <v>-36269317.939999998</v>
      </c>
    </row>
    <row r="239" spans="1:7" ht="19.5" customHeight="1">
      <c r="A239" s="17">
        <v>41254</v>
      </c>
      <c r="B239" s="19" t="s">
        <v>765</v>
      </c>
      <c r="C239" s="23" t="s">
        <v>782</v>
      </c>
      <c r="D239" s="23" t="s">
        <v>783</v>
      </c>
      <c r="E239" s="53"/>
      <c r="F239" s="54">
        <v>245000</v>
      </c>
      <c r="G239" s="11">
        <f t="shared" si="5"/>
        <v>-36514317.939999998</v>
      </c>
    </row>
    <row r="240" spans="1:7" ht="17.25" customHeight="1">
      <c r="A240" s="17">
        <v>41254</v>
      </c>
      <c r="B240" s="19" t="s">
        <v>225</v>
      </c>
      <c r="C240" s="23" t="s">
        <v>784</v>
      </c>
      <c r="D240" s="23" t="s">
        <v>785</v>
      </c>
      <c r="E240" s="53"/>
      <c r="F240" s="54">
        <v>2279586</v>
      </c>
      <c r="G240" s="11">
        <f t="shared" si="5"/>
        <v>-38793903.939999998</v>
      </c>
    </row>
    <row r="241" spans="1:9" ht="17.25" customHeight="1">
      <c r="A241" s="17">
        <v>41254</v>
      </c>
      <c r="B241" s="19" t="s">
        <v>193</v>
      </c>
      <c r="C241" s="23" t="s">
        <v>786</v>
      </c>
      <c r="D241" s="23" t="s">
        <v>787</v>
      </c>
      <c r="E241" s="53"/>
      <c r="F241" s="54">
        <v>1000000</v>
      </c>
      <c r="G241" s="11">
        <f t="shared" si="5"/>
        <v>-39793903.939999998</v>
      </c>
      <c r="H241" s="29">
        <v>81220000</v>
      </c>
      <c r="I241" t="s">
        <v>919</v>
      </c>
    </row>
    <row r="242" spans="1:9">
      <c r="A242" s="17">
        <v>41262</v>
      </c>
      <c r="B242" s="19" t="s">
        <v>23</v>
      </c>
      <c r="C242" s="23"/>
      <c r="D242" s="23"/>
      <c r="E242" s="76">
        <v>9647600</v>
      </c>
      <c r="F242" s="54"/>
      <c r="G242" s="11">
        <f t="shared" si="5"/>
        <v>-30146303.939999998</v>
      </c>
      <c r="H242" s="29">
        <v>9647600</v>
      </c>
      <c r="I242" t="s">
        <v>917</v>
      </c>
    </row>
    <row r="243" spans="1:9" ht="15.75" customHeight="1">
      <c r="A243" s="17">
        <v>41263</v>
      </c>
      <c r="B243" s="19" t="s">
        <v>185</v>
      </c>
      <c r="C243" s="23" t="s">
        <v>788</v>
      </c>
      <c r="D243" s="23" t="s">
        <v>789</v>
      </c>
      <c r="E243" s="53"/>
      <c r="F243" s="54">
        <v>132000</v>
      </c>
      <c r="G243" s="11">
        <f t="shared" si="5"/>
        <v>-30278303.939999998</v>
      </c>
      <c r="H243" s="13">
        <f>SUM(H241:H242)</f>
        <v>90867600</v>
      </c>
    </row>
    <row r="244" spans="1:9" ht="18.75" customHeight="1">
      <c r="A244" s="17">
        <v>41263</v>
      </c>
      <c r="B244" s="19" t="s">
        <v>280</v>
      </c>
      <c r="C244" s="23" t="s">
        <v>790</v>
      </c>
      <c r="D244" s="23" t="s">
        <v>791</v>
      </c>
      <c r="E244" s="54"/>
      <c r="F244" s="54">
        <v>2254240</v>
      </c>
      <c r="G244" s="11">
        <f t="shared" si="5"/>
        <v>-32532543.939999998</v>
      </c>
    </row>
    <row r="245" spans="1:9" ht="18" customHeight="1">
      <c r="A245" s="17">
        <v>41264</v>
      </c>
      <c r="B245" s="19" t="s">
        <v>442</v>
      </c>
      <c r="C245" s="23" t="s">
        <v>792</v>
      </c>
      <c r="D245" s="23" t="s">
        <v>793</v>
      </c>
      <c r="E245" s="53"/>
      <c r="F245" s="54">
        <v>800000</v>
      </c>
      <c r="G245" s="11">
        <f t="shared" si="5"/>
        <v>-33332543.939999998</v>
      </c>
      <c r="H245" s="13">
        <f>E148+E231</f>
        <v>32488000</v>
      </c>
    </row>
    <row r="246" spans="1:9" ht="15" customHeight="1">
      <c r="A246" s="17">
        <v>41264</v>
      </c>
      <c r="B246" s="19" t="s">
        <v>219</v>
      </c>
      <c r="C246" s="23" t="s">
        <v>794</v>
      </c>
      <c r="D246" s="23" t="s">
        <v>795</v>
      </c>
      <c r="E246" s="53"/>
      <c r="F246" s="54">
        <v>1200000</v>
      </c>
      <c r="G246" s="11">
        <f t="shared" si="5"/>
        <v>-34532543.939999998</v>
      </c>
      <c r="H246" s="13">
        <f>E275</f>
        <v>8122000</v>
      </c>
    </row>
    <row r="247" spans="1:9" ht="15.75" customHeight="1">
      <c r="A247" s="17">
        <v>41264</v>
      </c>
      <c r="B247" s="19" t="s">
        <v>338</v>
      </c>
      <c r="C247" s="23" t="s">
        <v>796</v>
      </c>
      <c r="D247" s="23" t="s">
        <v>797</v>
      </c>
      <c r="E247" s="53"/>
      <c r="F247" s="54">
        <v>350000</v>
      </c>
      <c r="G247" s="11">
        <f t="shared" si="5"/>
        <v>-34882543.939999998</v>
      </c>
      <c r="H247" s="13">
        <f>SUM(H245:H246)</f>
        <v>40610000</v>
      </c>
    </row>
    <row r="248" spans="1:9" ht="17.25" customHeight="1">
      <c r="A248" s="17">
        <v>41264</v>
      </c>
      <c r="B248" s="19" t="s">
        <v>569</v>
      </c>
      <c r="C248" s="23" t="s">
        <v>798</v>
      </c>
      <c r="D248" s="23" t="s">
        <v>799</v>
      </c>
      <c r="E248" s="53"/>
      <c r="F248" s="54">
        <v>200000</v>
      </c>
      <c r="G248" s="11">
        <f t="shared" si="5"/>
        <v>-35082543.939999998</v>
      </c>
    </row>
    <row r="249" spans="1:9" ht="18.75" customHeight="1">
      <c r="A249" s="17">
        <v>41271</v>
      </c>
      <c r="B249" s="19" t="s">
        <v>766</v>
      </c>
      <c r="C249" s="23" t="s">
        <v>800</v>
      </c>
      <c r="D249" s="23" t="s">
        <v>801</v>
      </c>
      <c r="E249" s="53"/>
      <c r="F249" s="54">
        <v>2000000</v>
      </c>
      <c r="G249" s="11">
        <f t="shared" si="5"/>
        <v>-37082543.939999998</v>
      </c>
    </row>
    <row r="250" spans="1:9">
      <c r="A250" s="17">
        <v>41274</v>
      </c>
      <c r="B250" s="19" t="s">
        <v>767</v>
      </c>
      <c r="C250" s="23" t="s">
        <v>329</v>
      </c>
      <c r="D250" s="23" t="s">
        <v>329</v>
      </c>
      <c r="E250" s="53"/>
      <c r="F250" s="54">
        <v>97360.74</v>
      </c>
      <c r="G250" s="11">
        <f t="shared" si="5"/>
        <v>-37179904.68</v>
      </c>
    </row>
    <row r="251" spans="1:9">
      <c r="A251" s="17"/>
      <c r="B251" s="12" t="s">
        <v>182</v>
      </c>
      <c r="C251" s="23"/>
      <c r="D251" s="23"/>
      <c r="E251" s="36">
        <f>SUM(E230:E250)</f>
        <v>25891600</v>
      </c>
      <c r="F251" s="36">
        <f>SUM(F230:F250)</f>
        <v>24437546.739999998</v>
      </c>
      <c r="G251" s="9">
        <f>G230+E251-F251</f>
        <v>-37179904.679999992</v>
      </c>
      <c r="H251" s="29">
        <v>40610000</v>
      </c>
      <c r="I251" t="s">
        <v>920</v>
      </c>
    </row>
    <row r="252" spans="1:9">
      <c r="G252" s="29"/>
      <c r="H252" s="29">
        <v>32488000</v>
      </c>
      <c r="I252" t="s">
        <v>921</v>
      </c>
    </row>
    <row r="253" spans="1:9">
      <c r="E253" s="13">
        <f>E9+E148+E231+E242</f>
        <v>42135600</v>
      </c>
      <c r="G253" s="29"/>
      <c r="H253" s="29">
        <v>9647600</v>
      </c>
      <c r="I253" t="s">
        <v>917</v>
      </c>
    </row>
    <row r="254" spans="1:9">
      <c r="E254" s="29">
        <v>81220000</v>
      </c>
      <c r="F254" t="s">
        <v>918</v>
      </c>
      <c r="G254" s="46"/>
      <c r="H254" s="77">
        <v>8122000</v>
      </c>
      <c r="I254" t="s">
        <v>922</v>
      </c>
    </row>
    <row r="255" spans="1:9">
      <c r="E255" s="13">
        <f>E253-E254</f>
        <v>-39084400</v>
      </c>
      <c r="H255" s="13">
        <f>SUM(H251:H254)</f>
        <v>90867600</v>
      </c>
    </row>
    <row r="256" spans="1:9">
      <c r="E256" s="29">
        <v>90867600</v>
      </c>
      <c r="H256" s="13">
        <f>H251+H252+H254</f>
        <v>81220000</v>
      </c>
      <c r="I256" t="s">
        <v>923</v>
      </c>
    </row>
    <row r="257" spans="1:7">
      <c r="E257" s="13">
        <f>E256-E253</f>
        <v>48732000</v>
      </c>
    </row>
    <row r="260" spans="1:7">
      <c r="B260" s="1" t="s">
        <v>28</v>
      </c>
      <c r="C260" s="1"/>
      <c r="D260" s="1"/>
      <c r="E260" s="1" t="s">
        <v>29</v>
      </c>
    </row>
    <row r="261" spans="1:7">
      <c r="B261" s="1" t="s">
        <v>30</v>
      </c>
      <c r="C261" s="1"/>
      <c r="D261" s="1"/>
      <c r="E261" s="1" t="s">
        <v>31</v>
      </c>
    </row>
    <row r="267" spans="1:7" ht="18.75">
      <c r="A267" s="126" t="s">
        <v>0</v>
      </c>
      <c r="B267" s="126"/>
      <c r="C267" s="126"/>
      <c r="D267" s="126"/>
      <c r="E267" s="126"/>
      <c r="F267" s="126"/>
      <c r="G267" s="126"/>
    </row>
    <row r="268" spans="1:7" ht="15.75">
      <c r="A268" s="127" t="s">
        <v>1</v>
      </c>
      <c r="B268" s="127"/>
      <c r="C268" s="127"/>
      <c r="D268" s="127"/>
      <c r="E268" s="127"/>
      <c r="F268" s="127"/>
      <c r="G268" s="127"/>
    </row>
    <row r="269" spans="1:7" ht="15.75">
      <c r="A269" s="127" t="s">
        <v>2</v>
      </c>
      <c r="B269" s="127"/>
      <c r="C269" s="127"/>
      <c r="D269" s="127"/>
      <c r="E269" s="127"/>
      <c r="F269" s="127"/>
      <c r="G269" s="127"/>
    </row>
    <row r="270" spans="1:7" ht="15.75">
      <c r="A270" s="127" t="s">
        <v>620</v>
      </c>
      <c r="B270" s="127"/>
      <c r="C270" s="127"/>
      <c r="D270" s="127"/>
      <c r="E270" s="127"/>
      <c r="F270" s="127"/>
      <c r="G270" s="127"/>
    </row>
    <row r="271" spans="1:7" ht="15.75">
      <c r="A271" s="128">
        <v>41275</v>
      </c>
      <c r="B271" s="127"/>
      <c r="C271" s="127"/>
      <c r="D271" s="127"/>
      <c r="E271" s="127"/>
      <c r="F271" s="127"/>
      <c r="G271" s="127"/>
    </row>
    <row r="272" spans="1:7" ht="15.75">
      <c r="A272" s="128" t="s">
        <v>330</v>
      </c>
      <c r="B272" s="127"/>
      <c r="C272" s="127"/>
      <c r="D272" s="127"/>
      <c r="E272" s="127"/>
      <c r="F272" s="127"/>
      <c r="G272" s="127"/>
    </row>
    <row r="273" spans="1:7" ht="15.75">
      <c r="A273" s="4" t="s">
        <v>4</v>
      </c>
      <c r="B273" s="5" t="s">
        <v>5</v>
      </c>
      <c r="C273" s="5" t="s">
        <v>183</v>
      </c>
      <c r="D273" s="5" t="s">
        <v>184</v>
      </c>
      <c r="E273" s="5" t="s">
        <v>6</v>
      </c>
      <c r="F273" s="5" t="s">
        <v>7</v>
      </c>
      <c r="G273" s="5" t="s">
        <v>8</v>
      </c>
    </row>
    <row r="274" spans="1:7">
      <c r="A274" s="33"/>
      <c r="B274" s="34" t="s">
        <v>181</v>
      </c>
      <c r="C274" s="28"/>
      <c r="D274" s="28"/>
      <c r="E274" s="36"/>
      <c r="F274" s="36"/>
      <c r="G274" s="9">
        <f>G251</f>
        <v>-37179904.679999992</v>
      </c>
    </row>
    <row r="275" spans="1:7">
      <c r="A275" s="40">
        <v>41276</v>
      </c>
      <c r="B275" s="19" t="s">
        <v>23</v>
      </c>
      <c r="C275" s="28"/>
      <c r="D275" s="28"/>
      <c r="E275" s="54">
        <v>8122000</v>
      </c>
      <c r="F275" s="53"/>
      <c r="G275" s="11">
        <f t="shared" ref="G275:G288" si="6">G274+E275-F275</f>
        <v>-29057904.679999992</v>
      </c>
    </row>
    <row r="276" spans="1:7">
      <c r="A276" s="40">
        <v>41278</v>
      </c>
      <c r="B276" s="19" t="s">
        <v>193</v>
      </c>
      <c r="C276" s="55" t="s">
        <v>803</v>
      </c>
      <c r="D276" s="55" t="s">
        <v>804</v>
      </c>
      <c r="E276" s="54"/>
      <c r="F276" s="54">
        <v>4170000</v>
      </c>
      <c r="G276" s="11">
        <f t="shared" si="6"/>
        <v>-33227904.679999992</v>
      </c>
    </row>
    <row r="277" spans="1:7" ht="18" customHeight="1">
      <c r="A277" s="17">
        <v>41288</v>
      </c>
      <c r="B277" s="19" t="s">
        <v>198</v>
      </c>
      <c r="C277" s="23" t="s">
        <v>805</v>
      </c>
      <c r="D277" s="23" t="s">
        <v>806</v>
      </c>
      <c r="E277" s="53"/>
      <c r="F277" s="54">
        <v>500000</v>
      </c>
      <c r="G277" s="11">
        <f t="shared" si="6"/>
        <v>-33727904.679999992</v>
      </c>
    </row>
    <row r="278" spans="1:7" ht="16.5" customHeight="1">
      <c r="A278" s="17">
        <v>41288</v>
      </c>
      <c r="B278" s="19" t="s">
        <v>807</v>
      </c>
      <c r="C278" s="23" t="s">
        <v>808</v>
      </c>
      <c r="D278" s="23" t="s">
        <v>809</v>
      </c>
      <c r="E278" s="53"/>
      <c r="F278" s="54">
        <v>460000</v>
      </c>
      <c r="G278" s="11">
        <f t="shared" si="6"/>
        <v>-34187904.679999992</v>
      </c>
    </row>
    <row r="279" spans="1:7" ht="17.25" customHeight="1">
      <c r="A279" s="17">
        <v>41292</v>
      </c>
      <c r="B279" s="19" t="s">
        <v>288</v>
      </c>
      <c r="C279" s="23" t="s">
        <v>810</v>
      </c>
      <c r="D279" s="23" t="s">
        <v>811</v>
      </c>
      <c r="E279" s="53"/>
      <c r="F279" s="54">
        <v>640000</v>
      </c>
      <c r="G279" s="11">
        <f t="shared" si="6"/>
        <v>-34827904.679999992</v>
      </c>
    </row>
    <row r="280" spans="1:7" ht="15.75" customHeight="1">
      <c r="A280" s="17">
        <v>41292</v>
      </c>
      <c r="B280" s="19" t="s">
        <v>812</v>
      </c>
      <c r="C280" s="23" t="s">
        <v>813</v>
      </c>
      <c r="D280" s="23" t="s">
        <v>814</v>
      </c>
      <c r="E280" s="53"/>
      <c r="F280" s="54">
        <v>640000</v>
      </c>
      <c r="G280" s="11">
        <f t="shared" si="6"/>
        <v>-35467904.679999992</v>
      </c>
    </row>
    <row r="281" spans="1:7" ht="19.5" customHeight="1">
      <c r="A281" s="17">
        <v>41295</v>
      </c>
      <c r="B281" s="19" t="s">
        <v>815</v>
      </c>
      <c r="C281" s="23" t="s">
        <v>816</v>
      </c>
      <c r="D281" s="23" t="s">
        <v>817</v>
      </c>
      <c r="E281" s="53"/>
      <c r="F281" s="54">
        <v>350000</v>
      </c>
      <c r="G281" s="11">
        <f t="shared" si="6"/>
        <v>-35817904.679999992</v>
      </c>
    </row>
    <row r="282" spans="1:7" ht="15.75" customHeight="1">
      <c r="A282" s="17">
        <v>41296</v>
      </c>
      <c r="B282" s="19" t="s">
        <v>185</v>
      </c>
      <c r="C282" s="23" t="s">
        <v>818</v>
      </c>
      <c r="D282" s="23" t="s">
        <v>819</v>
      </c>
      <c r="E282" s="53"/>
      <c r="F282" s="54">
        <v>728000</v>
      </c>
      <c r="G282" s="11">
        <f t="shared" si="6"/>
        <v>-36545904.679999992</v>
      </c>
    </row>
    <row r="283" spans="1:7" ht="18" customHeight="1">
      <c r="A283" s="17">
        <v>41297</v>
      </c>
      <c r="B283" s="19" t="s">
        <v>290</v>
      </c>
      <c r="C283" s="23" t="s">
        <v>820</v>
      </c>
      <c r="D283" s="23" t="s">
        <v>821</v>
      </c>
      <c r="E283" s="53"/>
      <c r="F283" s="54">
        <v>175000</v>
      </c>
      <c r="G283" s="11">
        <f t="shared" si="6"/>
        <v>-36720904.679999992</v>
      </c>
    </row>
    <row r="284" spans="1:7" ht="16.5" customHeight="1">
      <c r="A284" s="17">
        <v>41298</v>
      </c>
      <c r="B284" s="19" t="s">
        <v>219</v>
      </c>
      <c r="C284" s="23" t="s">
        <v>822</v>
      </c>
      <c r="D284" s="23" t="s">
        <v>823</v>
      </c>
      <c r="E284" s="53"/>
      <c r="F284" s="54">
        <v>330000</v>
      </c>
      <c r="G284" s="11">
        <f t="shared" si="6"/>
        <v>-37050904.679999992</v>
      </c>
    </row>
    <row r="285" spans="1:7" ht="18" customHeight="1">
      <c r="A285" s="17">
        <v>41298</v>
      </c>
      <c r="B285" s="19" t="s">
        <v>338</v>
      </c>
      <c r="C285" s="23" t="s">
        <v>824</v>
      </c>
      <c r="D285" s="23" t="s">
        <v>825</v>
      </c>
      <c r="E285" s="53"/>
      <c r="F285" s="54">
        <v>300000</v>
      </c>
      <c r="G285" s="11">
        <f t="shared" si="6"/>
        <v>-37350904.679999992</v>
      </c>
    </row>
    <row r="286" spans="1:7" ht="18" customHeight="1">
      <c r="A286" s="17">
        <v>41304</v>
      </c>
      <c r="B286" s="19" t="s">
        <v>826</v>
      </c>
      <c r="C286" s="23" t="s">
        <v>827</v>
      </c>
      <c r="D286" s="23" t="s">
        <v>828</v>
      </c>
      <c r="E286" s="53"/>
      <c r="F286" s="54">
        <v>800000</v>
      </c>
      <c r="G286" s="11">
        <f t="shared" si="6"/>
        <v>-38150904.679999992</v>
      </c>
    </row>
    <row r="287" spans="1:7" ht="18" customHeight="1">
      <c r="A287" s="17">
        <v>41305</v>
      </c>
      <c r="B287" s="19" t="s">
        <v>219</v>
      </c>
      <c r="C287" s="23" t="s">
        <v>829</v>
      </c>
      <c r="D287" s="23" t="s">
        <v>830</v>
      </c>
      <c r="E287" s="54"/>
      <c r="F287" s="54">
        <v>442000</v>
      </c>
      <c r="G287" s="11">
        <f t="shared" si="6"/>
        <v>-38592904.679999992</v>
      </c>
    </row>
    <row r="288" spans="1:7">
      <c r="A288" s="17">
        <v>41305</v>
      </c>
      <c r="B288" s="19" t="s">
        <v>767</v>
      </c>
      <c r="C288" s="23" t="s">
        <v>597</v>
      </c>
      <c r="D288" s="23" t="s">
        <v>597</v>
      </c>
      <c r="E288" s="53"/>
      <c r="F288" s="54">
        <v>36372</v>
      </c>
      <c r="G288" s="11">
        <f t="shared" si="6"/>
        <v>-38629276.679999992</v>
      </c>
    </row>
    <row r="289" spans="1:7">
      <c r="A289" s="17"/>
      <c r="B289" s="12" t="s">
        <v>182</v>
      </c>
      <c r="C289" s="23"/>
      <c r="D289" s="23"/>
      <c r="E289" s="36">
        <f>SUM(E274:E288)</f>
        <v>8122000</v>
      </c>
      <c r="F289" s="36">
        <f>SUM(F274:F288)</f>
        <v>9571372</v>
      </c>
      <c r="G289" s="9">
        <f>G274+E289-F289</f>
        <v>-38629276.679999992</v>
      </c>
    </row>
    <row r="290" spans="1:7">
      <c r="G290" s="29"/>
    </row>
    <row r="291" spans="1:7">
      <c r="G291" s="29"/>
    </row>
    <row r="292" spans="1:7">
      <c r="G292" s="46"/>
    </row>
    <row r="298" spans="1:7">
      <c r="B298" s="1" t="s">
        <v>28</v>
      </c>
      <c r="C298" s="1"/>
      <c r="D298" s="1"/>
      <c r="E298" s="1" t="s">
        <v>29</v>
      </c>
    </row>
    <row r="299" spans="1:7">
      <c r="B299" s="1" t="s">
        <v>30</v>
      </c>
      <c r="C299" s="1"/>
      <c r="D299" s="1"/>
      <c r="E299" s="1" t="s">
        <v>31</v>
      </c>
    </row>
    <row r="312" spans="1:7" ht="18.75">
      <c r="A312" s="126" t="s">
        <v>0</v>
      </c>
      <c r="B312" s="126"/>
      <c r="C312" s="126"/>
      <c r="D312" s="126"/>
      <c r="E312" s="126"/>
      <c r="F312" s="126"/>
      <c r="G312" s="126"/>
    </row>
    <row r="313" spans="1:7" ht="15.75">
      <c r="A313" s="127" t="s">
        <v>1</v>
      </c>
      <c r="B313" s="127"/>
      <c r="C313" s="127"/>
      <c r="D313" s="127"/>
      <c r="E313" s="127"/>
      <c r="F313" s="127"/>
      <c r="G313" s="127"/>
    </row>
    <row r="314" spans="1:7" ht="15.75">
      <c r="A314" s="127" t="s">
        <v>2</v>
      </c>
      <c r="B314" s="127"/>
      <c r="C314" s="127"/>
      <c r="D314" s="127"/>
      <c r="E314" s="127"/>
      <c r="F314" s="127"/>
      <c r="G314" s="127"/>
    </row>
    <row r="315" spans="1:7" ht="15.75">
      <c r="A315" s="127" t="s">
        <v>620</v>
      </c>
      <c r="B315" s="127"/>
      <c r="C315" s="127"/>
      <c r="D315" s="127"/>
      <c r="E315" s="127"/>
      <c r="F315" s="127"/>
      <c r="G315" s="127"/>
    </row>
    <row r="316" spans="1:7" ht="15.75">
      <c r="A316" s="128">
        <v>41306</v>
      </c>
      <c r="B316" s="127"/>
      <c r="C316" s="127"/>
      <c r="D316" s="127"/>
      <c r="E316" s="127"/>
      <c r="F316" s="127"/>
      <c r="G316" s="127"/>
    </row>
    <row r="317" spans="1:7" ht="15.75">
      <c r="A317" s="128" t="s">
        <v>330</v>
      </c>
      <c r="B317" s="127"/>
      <c r="C317" s="127"/>
      <c r="D317" s="127"/>
      <c r="E317" s="127"/>
      <c r="F317" s="127"/>
      <c r="G317" s="127"/>
    </row>
    <row r="318" spans="1:7" ht="15.75">
      <c r="A318" s="4" t="s">
        <v>4</v>
      </c>
      <c r="B318" s="5" t="s">
        <v>5</v>
      </c>
      <c r="C318" s="5" t="s">
        <v>183</v>
      </c>
      <c r="D318" s="5" t="s">
        <v>184</v>
      </c>
      <c r="E318" s="5" t="s">
        <v>6</v>
      </c>
      <c r="F318" s="5" t="s">
        <v>7</v>
      </c>
      <c r="G318" s="5" t="s">
        <v>8</v>
      </c>
    </row>
    <row r="319" spans="1:7">
      <c r="A319" s="33"/>
      <c r="B319" s="34" t="s">
        <v>181</v>
      </c>
      <c r="C319" s="28"/>
      <c r="D319" s="28"/>
      <c r="E319" s="36"/>
      <c r="F319" s="36"/>
      <c r="G319" s="9">
        <f>G289</f>
        <v>-38629276.679999992</v>
      </c>
    </row>
    <row r="320" spans="1:7">
      <c r="A320" s="40">
        <v>41312</v>
      </c>
      <c r="B320" s="19" t="s">
        <v>219</v>
      </c>
      <c r="C320" s="55" t="s">
        <v>832</v>
      </c>
      <c r="D320" s="55" t="s">
        <v>833</v>
      </c>
      <c r="E320" s="54"/>
      <c r="F320" s="54">
        <v>480000</v>
      </c>
      <c r="G320" s="11">
        <f>G319+E320-F320</f>
        <v>-39109276.679999992</v>
      </c>
    </row>
    <row r="321" spans="1:7" ht="16.5" customHeight="1">
      <c r="A321" s="17">
        <v>41326</v>
      </c>
      <c r="B321" s="19" t="s">
        <v>185</v>
      </c>
      <c r="C321" s="23" t="s">
        <v>834</v>
      </c>
      <c r="D321" s="23" t="s">
        <v>835</v>
      </c>
      <c r="E321" s="53"/>
      <c r="F321" s="54">
        <v>43000</v>
      </c>
      <c r="G321" s="11">
        <f t="shared" ref="G321:G322" si="7">G320+E321-F321</f>
        <v>-39152276.679999992</v>
      </c>
    </row>
    <row r="322" spans="1:7">
      <c r="A322" s="17">
        <v>41333</v>
      </c>
      <c r="B322" s="19" t="s">
        <v>767</v>
      </c>
      <c r="C322" s="23" t="s">
        <v>597</v>
      </c>
      <c r="D322" s="23" t="s">
        <v>597</v>
      </c>
      <c r="E322" s="53"/>
      <c r="F322" s="54">
        <v>3860</v>
      </c>
      <c r="G322" s="11">
        <f t="shared" si="7"/>
        <v>-39156136.679999992</v>
      </c>
    </row>
    <row r="323" spans="1:7">
      <c r="A323" s="17"/>
      <c r="B323" s="12" t="s">
        <v>182</v>
      </c>
      <c r="C323" s="23"/>
      <c r="D323" s="23"/>
      <c r="E323" s="36">
        <f>SUM(E319:E322)</f>
        <v>0</v>
      </c>
      <c r="F323" s="36">
        <f>SUM(F319:F322)</f>
        <v>526860</v>
      </c>
      <c r="G323" s="9">
        <f>G319+E323-F323</f>
        <v>-39156136.679999992</v>
      </c>
    </row>
    <row r="324" spans="1:7">
      <c r="G324" s="29"/>
    </row>
    <row r="325" spans="1:7">
      <c r="G325" s="29"/>
    </row>
    <row r="326" spans="1:7">
      <c r="G326" s="46"/>
    </row>
    <row r="332" spans="1:7">
      <c r="B332" s="1" t="s">
        <v>28</v>
      </c>
      <c r="C332" s="1"/>
      <c r="D332" s="1"/>
      <c r="E332" s="1" t="s">
        <v>29</v>
      </c>
    </row>
    <row r="333" spans="1:7">
      <c r="B333" s="1" t="s">
        <v>30</v>
      </c>
      <c r="C333" s="1"/>
      <c r="D333" s="1"/>
      <c r="E333" s="1" t="s">
        <v>31</v>
      </c>
    </row>
    <row r="356" spans="1:7" ht="18.75">
      <c r="A356" s="126" t="s">
        <v>0</v>
      </c>
      <c r="B356" s="126"/>
      <c r="C356" s="126"/>
      <c r="D356" s="126"/>
      <c r="E356" s="126"/>
      <c r="F356" s="126"/>
      <c r="G356" s="126"/>
    </row>
    <row r="357" spans="1:7" ht="15.75">
      <c r="A357" s="127" t="s">
        <v>1</v>
      </c>
      <c r="B357" s="127"/>
      <c r="C357" s="127"/>
      <c r="D357" s="127"/>
      <c r="E357" s="127"/>
      <c r="F357" s="127"/>
      <c r="G357" s="127"/>
    </row>
    <row r="358" spans="1:7" ht="15.75">
      <c r="A358" s="127" t="s">
        <v>2</v>
      </c>
      <c r="B358" s="127"/>
      <c r="C358" s="127"/>
      <c r="D358" s="127"/>
      <c r="E358" s="127"/>
      <c r="F358" s="127"/>
      <c r="G358" s="127"/>
    </row>
    <row r="359" spans="1:7" ht="15.75">
      <c r="A359" s="127" t="s">
        <v>620</v>
      </c>
      <c r="B359" s="127"/>
      <c r="C359" s="127"/>
      <c r="D359" s="127"/>
      <c r="E359" s="127"/>
      <c r="F359" s="127"/>
      <c r="G359" s="127"/>
    </row>
    <row r="360" spans="1:7" ht="15.75">
      <c r="A360" s="128">
        <v>41334</v>
      </c>
      <c r="B360" s="127"/>
      <c r="C360" s="127"/>
      <c r="D360" s="127"/>
      <c r="E360" s="127"/>
      <c r="F360" s="127"/>
      <c r="G360" s="127"/>
    </row>
    <row r="361" spans="1:7" ht="15.75">
      <c r="A361" s="128" t="s">
        <v>330</v>
      </c>
      <c r="B361" s="127"/>
      <c r="C361" s="127"/>
      <c r="D361" s="127"/>
      <c r="E361" s="127"/>
      <c r="F361" s="127"/>
      <c r="G361" s="127"/>
    </row>
    <row r="362" spans="1:7" ht="15.75">
      <c r="A362" s="4" t="s">
        <v>4</v>
      </c>
      <c r="B362" s="5" t="s">
        <v>5</v>
      </c>
      <c r="C362" s="5" t="s">
        <v>183</v>
      </c>
      <c r="D362" s="5" t="s">
        <v>184</v>
      </c>
      <c r="E362" s="5" t="s">
        <v>6</v>
      </c>
      <c r="F362" s="5" t="s">
        <v>7</v>
      </c>
      <c r="G362" s="5" t="s">
        <v>8</v>
      </c>
    </row>
    <row r="363" spans="1:7">
      <c r="A363" s="33"/>
      <c r="B363" s="34" t="s">
        <v>181</v>
      </c>
      <c r="C363" s="28"/>
      <c r="D363" s="28"/>
      <c r="E363" s="36"/>
      <c r="F363" s="36"/>
      <c r="G363" s="9">
        <f>G323</f>
        <v>-39156136.679999992</v>
      </c>
    </row>
    <row r="364" spans="1:7">
      <c r="A364" s="40">
        <v>41348</v>
      </c>
      <c r="B364" s="19" t="s">
        <v>219</v>
      </c>
      <c r="C364" s="55" t="s">
        <v>836</v>
      </c>
      <c r="D364" s="55" t="s">
        <v>837</v>
      </c>
      <c r="E364" s="54"/>
      <c r="F364" s="54">
        <v>300000</v>
      </c>
      <c r="G364" s="11">
        <f>G363+E364-F364</f>
        <v>-39456136.679999992</v>
      </c>
    </row>
    <row r="365" spans="1:7">
      <c r="A365" s="17">
        <v>41364</v>
      </c>
      <c r="B365" s="19" t="s">
        <v>767</v>
      </c>
      <c r="C365" s="23" t="s">
        <v>597</v>
      </c>
      <c r="D365" s="23" t="s">
        <v>597</v>
      </c>
      <c r="E365" s="53"/>
      <c r="F365" s="54">
        <v>1200</v>
      </c>
      <c r="G365" s="11">
        <f>G364+E365-F365</f>
        <v>-39457336.679999992</v>
      </c>
    </row>
    <row r="366" spans="1:7">
      <c r="A366" s="17"/>
      <c r="B366" s="12" t="s">
        <v>182</v>
      </c>
      <c r="C366" s="23"/>
      <c r="D366" s="23"/>
      <c r="E366" s="36">
        <f>SUM(E363:E365)</f>
        <v>0</v>
      </c>
      <c r="F366" s="36">
        <f>SUM(F363:F365)</f>
        <v>301200</v>
      </c>
      <c r="G366" s="9">
        <f>G363+E366-F366</f>
        <v>-39457336.679999992</v>
      </c>
    </row>
    <row r="367" spans="1:7">
      <c r="G367" s="29"/>
    </row>
    <row r="368" spans="1:7">
      <c r="G368" s="29"/>
    </row>
    <row r="369" spans="2:7">
      <c r="G369" s="46"/>
    </row>
    <row r="375" spans="2:7">
      <c r="B375" s="1" t="s">
        <v>28</v>
      </c>
      <c r="C375" s="1"/>
      <c r="D375" s="1"/>
      <c r="E375" s="1" t="s">
        <v>29</v>
      </c>
    </row>
    <row r="376" spans="2:7">
      <c r="B376" s="1" t="s">
        <v>30</v>
      </c>
      <c r="C376" s="1"/>
      <c r="D376" s="1"/>
      <c r="E376" s="1" t="s">
        <v>31</v>
      </c>
    </row>
    <row r="402" spans="1:7" ht="18.75">
      <c r="A402" s="126" t="s">
        <v>0</v>
      </c>
      <c r="B402" s="126"/>
      <c r="C402" s="126"/>
      <c r="D402" s="126"/>
      <c r="E402" s="126"/>
      <c r="F402" s="126"/>
      <c r="G402" s="126"/>
    </row>
    <row r="403" spans="1:7" ht="15.75">
      <c r="A403" s="127" t="s">
        <v>1</v>
      </c>
      <c r="B403" s="127"/>
      <c r="C403" s="127"/>
      <c r="D403" s="127"/>
      <c r="E403" s="127"/>
      <c r="F403" s="127"/>
      <c r="G403" s="127"/>
    </row>
    <row r="404" spans="1:7" ht="15.75">
      <c r="A404" s="127" t="s">
        <v>2</v>
      </c>
      <c r="B404" s="127"/>
      <c r="C404" s="127"/>
      <c r="D404" s="127"/>
      <c r="E404" s="127"/>
      <c r="F404" s="127"/>
      <c r="G404" s="127"/>
    </row>
    <row r="405" spans="1:7" ht="15.75">
      <c r="A405" s="127" t="s">
        <v>620</v>
      </c>
      <c r="B405" s="127"/>
      <c r="C405" s="127"/>
      <c r="D405" s="127"/>
      <c r="E405" s="127"/>
      <c r="F405" s="127"/>
      <c r="G405" s="127"/>
    </row>
    <row r="406" spans="1:7" ht="15.75">
      <c r="A406" s="128">
        <v>41579</v>
      </c>
      <c r="B406" s="127"/>
      <c r="C406" s="127"/>
      <c r="D406" s="127"/>
      <c r="E406" s="127"/>
      <c r="F406" s="127"/>
      <c r="G406" s="127"/>
    </row>
    <row r="407" spans="1:7" ht="15.75">
      <c r="A407" s="128" t="s">
        <v>330</v>
      </c>
      <c r="B407" s="127"/>
      <c r="C407" s="127"/>
      <c r="D407" s="127"/>
      <c r="E407" s="127"/>
      <c r="F407" s="127"/>
      <c r="G407" s="127"/>
    </row>
    <row r="408" spans="1:7" ht="15.75">
      <c r="A408" s="4" t="s">
        <v>4</v>
      </c>
      <c r="B408" s="5" t="s">
        <v>5</v>
      </c>
      <c r="C408" s="5" t="s">
        <v>183</v>
      </c>
      <c r="D408" s="5" t="s">
        <v>184</v>
      </c>
      <c r="E408" s="5" t="s">
        <v>6</v>
      </c>
      <c r="F408" s="5" t="s">
        <v>7</v>
      </c>
      <c r="G408" s="5" t="s">
        <v>8</v>
      </c>
    </row>
    <row r="409" spans="1:7">
      <c r="A409" s="33"/>
      <c r="B409" s="34" t="s">
        <v>181</v>
      </c>
      <c r="C409" s="28"/>
      <c r="D409" s="28"/>
      <c r="E409" s="36"/>
      <c r="F409" s="36"/>
      <c r="G409" s="9">
        <f>G366</f>
        <v>-39457336.679999992</v>
      </c>
    </row>
    <row r="410" spans="1:7">
      <c r="A410" s="40">
        <v>41603</v>
      </c>
      <c r="B410" s="19" t="s">
        <v>23</v>
      </c>
      <c r="C410" s="28"/>
      <c r="D410" s="28"/>
      <c r="E410" s="54">
        <v>15254660</v>
      </c>
      <c r="F410" s="53"/>
      <c r="G410" s="11">
        <f>G409+E410-F410</f>
        <v>-24202676.679999992</v>
      </c>
    </row>
    <row r="411" spans="1:7" ht="13.5" customHeight="1">
      <c r="A411" s="56">
        <v>41604</v>
      </c>
      <c r="B411" s="69" t="s">
        <v>226</v>
      </c>
      <c r="C411" s="58" t="s">
        <v>1018</v>
      </c>
      <c r="D411" s="58" t="s">
        <v>1019</v>
      </c>
      <c r="E411" s="53"/>
      <c r="F411" s="54">
        <v>800000</v>
      </c>
      <c r="G411" s="11">
        <f t="shared" ref="G411:G420" si="8">G410+E411-F411</f>
        <v>-25002676.679999992</v>
      </c>
    </row>
    <row r="412" spans="1:7" ht="14.25" customHeight="1">
      <c r="A412" s="56">
        <v>41604</v>
      </c>
      <c r="B412" s="69" t="s">
        <v>1013</v>
      </c>
      <c r="C412" s="58" t="s">
        <v>1020</v>
      </c>
      <c r="D412" s="58" t="s">
        <v>1021</v>
      </c>
      <c r="E412" s="53"/>
      <c r="F412" s="54">
        <v>520000</v>
      </c>
      <c r="G412" s="11">
        <f t="shared" si="8"/>
        <v>-25522676.679999992</v>
      </c>
    </row>
    <row r="413" spans="1:7" ht="16.5" customHeight="1">
      <c r="A413" s="56">
        <v>41604</v>
      </c>
      <c r="B413" s="69" t="s">
        <v>995</v>
      </c>
      <c r="C413" s="58" t="s">
        <v>1022</v>
      </c>
      <c r="D413" s="58" t="s">
        <v>1023</v>
      </c>
      <c r="E413" s="53"/>
      <c r="F413" s="54">
        <v>1158000</v>
      </c>
      <c r="G413" s="11">
        <f t="shared" si="8"/>
        <v>-26680676.679999992</v>
      </c>
    </row>
    <row r="414" spans="1:7" ht="15.75" customHeight="1">
      <c r="A414" s="56">
        <v>41604</v>
      </c>
      <c r="B414" s="69" t="s">
        <v>193</v>
      </c>
      <c r="C414" s="58" t="s">
        <v>1024</v>
      </c>
      <c r="D414" s="58" t="s">
        <v>1025</v>
      </c>
      <c r="E414" s="53"/>
      <c r="F414" s="54">
        <v>4682205</v>
      </c>
      <c r="G414" s="11">
        <f t="shared" si="8"/>
        <v>-31362881.679999992</v>
      </c>
    </row>
    <row r="415" spans="1:7" ht="18" customHeight="1">
      <c r="A415" s="56">
        <v>41604</v>
      </c>
      <c r="B415" s="69" t="s">
        <v>225</v>
      </c>
      <c r="C415" s="58" t="s">
        <v>1026</v>
      </c>
      <c r="D415" s="58" t="s">
        <v>1027</v>
      </c>
      <c r="E415" s="53"/>
      <c r="F415" s="54">
        <v>1531132</v>
      </c>
      <c r="G415" s="11">
        <f t="shared" si="8"/>
        <v>-32894013.679999992</v>
      </c>
    </row>
    <row r="416" spans="1:7" ht="15.75" customHeight="1">
      <c r="A416" s="56">
        <v>41604</v>
      </c>
      <c r="B416" s="69" t="s">
        <v>972</v>
      </c>
      <c r="C416" s="58" t="s">
        <v>1028</v>
      </c>
      <c r="D416" s="58" t="s">
        <v>1029</v>
      </c>
      <c r="E416" s="53"/>
      <c r="F416" s="54">
        <v>1447500</v>
      </c>
      <c r="G416" s="11">
        <f t="shared" si="8"/>
        <v>-34341513.679999992</v>
      </c>
    </row>
    <row r="417" spans="1:7" ht="16.5" customHeight="1">
      <c r="A417" s="56">
        <v>41604</v>
      </c>
      <c r="B417" s="69" t="s">
        <v>972</v>
      </c>
      <c r="C417" s="58" t="s">
        <v>1030</v>
      </c>
      <c r="D417" s="58" t="s">
        <v>1031</v>
      </c>
      <c r="E417" s="53"/>
      <c r="F417" s="54">
        <v>723750</v>
      </c>
      <c r="G417" s="11">
        <f t="shared" si="8"/>
        <v>-35065263.679999992</v>
      </c>
    </row>
    <row r="418" spans="1:7" ht="17.25" customHeight="1">
      <c r="A418" s="56">
        <v>41604</v>
      </c>
      <c r="B418" s="69" t="s">
        <v>218</v>
      </c>
      <c r="C418" s="58" t="s">
        <v>1032</v>
      </c>
      <c r="D418" s="58" t="s">
        <v>1033</v>
      </c>
      <c r="E418" s="53"/>
      <c r="F418" s="54">
        <v>2293080</v>
      </c>
      <c r="G418" s="11">
        <f t="shared" si="8"/>
        <v>-37358343.679999992</v>
      </c>
    </row>
    <row r="419" spans="1:7" ht="15.75" customHeight="1">
      <c r="A419" s="56">
        <v>41604</v>
      </c>
      <c r="B419" s="69" t="s">
        <v>215</v>
      </c>
      <c r="C419" s="58" t="s">
        <v>1034</v>
      </c>
      <c r="D419" s="58" t="s">
        <v>1035</v>
      </c>
      <c r="E419" s="53"/>
      <c r="F419" s="54">
        <v>550000</v>
      </c>
      <c r="G419" s="11">
        <f t="shared" si="8"/>
        <v>-37908343.679999992</v>
      </c>
    </row>
    <row r="420" spans="1:7">
      <c r="A420" s="17">
        <v>41608</v>
      </c>
      <c r="B420" s="19" t="s">
        <v>767</v>
      </c>
      <c r="C420" s="23" t="s">
        <v>597</v>
      </c>
      <c r="D420" s="23" t="s">
        <v>597</v>
      </c>
      <c r="E420" s="53"/>
      <c r="F420" s="54">
        <v>54822.66</v>
      </c>
      <c r="G420" s="11">
        <f t="shared" si="8"/>
        <v>-37963166.339999989</v>
      </c>
    </row>
    <row r="421" spans="1:7">
      <c r="A421" s="17"/>
      <c r="B421" s="12" t="s">
        <v>182</v>
      </c>
      <c r="C421" s="23"/>
      <c r="D421" s="23"/>
      <c r="E421" s="36">
        <f>SUM(E409:E420)</f>
        <v>15254660</v>
      </c>
      <c r="F421" s="36">
        <f>SUM(F409:F420)</f>
        <v>13760489.66</v>
      </c>
      <c r="G421" s="9">
        <f>G409+E421-F421</f>
        <v>-37963166.339999989</v>
      </c>
    </row>
    <row r="422" spans="1:7">
      <c r="G422" s="29"/>
    </row>
    <row r="423" spans="1:7">
      <c r="G423" s="29"/>
    </row>
    <row r="424" spans="1:7">
      <c r="G424" s="46"/>
    </row>
    <row r="430" spans="1:7">
      <c r="B430" s="1" t="s">
        <v>28</v>
      </c>
      <c r="C430" s="1"/>
      <c r="D430" s="1"/>
      <c r="E430" s="1" t="s">
        <v>29</v>
      </c>
    </row>
    <row r="431" spans="1:7">
      <c r="B431" s="1" t="s">
        <v>30</v>
      </c>
      <c r="C431" s="1"/>
      <c r="D431" s="1"/>
      <c r="E431" s="1" t="s">
        <v>31</v>
      </c>
    </row>
    <row r="447" spans="1:7" ht="18.75">
      <c r="A447" s="126" t="s">
        <v>0</v>
      </c>
      <c r="B447" s="126"/>
      <c r="C447" s="126"/>
      <c r="D447" s="126"/>
      <c r="E447" s="126"/>
      <c r="F447" s="126"/>
      <c r="G447" s="126"/>
    </row>
    <row r="448" spans="1:7" ht="15.75">
      <c r="A448" s="127" t="s">
        <v>1</v>
      </c>
      <c r="B448" s="127"/>
      <c r="C448" s="127"/>
      <c r="D448" s="127"/>
      <c r="E448" s="127"/>
      <c r="F448" s="127"/>
      <c r="G448" s="127"/>
    </row>
    <row r="449" spans="1:7" ht="15.75">
      <c r="A449" s="127" t="s">
        <v>2</v>
      </c>
      <c r="B449" s="127"/>
      <c r="C449" s="127"/>
      <c r="D449" s="127"/>
      <c r="E449" s="127"/>
      <c r="F449" s="127"/>
      <c r="G449" s="127"/>
    </row>
    <row r="450" spans="1:7" ht="15.75">
      <c r="A450" s="127" t="s">
        <v>620</v>
      </c>
      <c r="B450" s="127"/>
      <c r="C450" s="127"/>
      <c r="D450" s="127"/>
      <c r="E450" s="127"/>
      <c r="F450" s="127"/>
      <c r="G450" s="127"/>
    </row>
    <row r="451" spans="1:7" ht="15.75">
      <c r="A451" s="128">
        <v>41609</v>
      </c>
      <c r="B451" s="127"/>
      <c r="C451" s="127"/>
      <c r="D451" s="127"/>
      <c r="E451" s="127"/>
      <c r="F451" s="127"/>
      <c r="G451" s="127"/>
    </row>
    <row r="452" spans="1:7" ht="15.75">
      <c r="A452" s="128" t="s">
        <v>330</v>
      </c>
      <c r="B452" s="127"/>
      <c r="C452" s="127"/>
      <c r="D452" s="127"/>
      <c r="E452" s="127"/>
      <c r="F452" s="127"/>
      <c r="G452" s="127"/>
    </row>
    <row r="453" spans="1:7" ht="15.75">
      <c r="A453" s="4" t="s">
        <v>4</v>
      </c>
      <c r="B453" s="5" t="s">
        <v>5</v>
      </c>
      <c r="C453" s="5" t="s">
        <v>183</v>
      </c>
      <c r="D453" s="5" t="s">
        <v>184</v>
      </c>
      <c r="E453" s="5" t="s">
        <v>6</v>
      </c>
      <c r="F453" s="5" t="s">
        <v>7</v>
      </c>
      <c r="G453" s="5" t="s">
        <v>8</v>
      </c>
    </row>
    <row r="454" spans="1:7" ht="15.75" thickBot="1">
      <c r="A454" s="33"/>
      <c r="B454" s="34" t="s">
        <v>181</v>
      </c>
      <c r="C454" s="28"/>
      <c r="D454" s="28"/>
      <c r="E454" s="36"/>
      <c r="F454" s="36"/>
      <c r="G454" s="9">
        <f>G421</f>
        <v>-37963166.339999989</v>
      </c>
    </row>
    <row r="455" spans="1:7" ht="17.25" customHeight="1">
      <c r="A455" s="56">
        <v>41610</v>
      </c>
      <c r="B455" s="78" t="s">
        <v>378</v>
      </c>
      <c r="C455" s="58" t="s">
        <v>1037</v>
      </c>
      <c r="D455" s="58" t="s">
        <v>1038</v>
      </c>
      <c r="E455" s="81"/>
      <c r="F455" s="59">
        <v>900000</v>
      </c>
      <c r="G455" s="11">
        <f>G454+E455-F455</f>
        <v>-38863166.339999989</v>
      </c>
    </row>
    <row r="456" spans="1:7" ht="16.5" customHeight="1">
      <c r="A456" s="56">
        <v>41610</v>
      </c>
      <c r="B456" s="57" t="s">
        <v>195</v>
      </c>
      <c r="C456" s="58" t="s">
        <v>1039</v>
      </c>
      <c r="D456" s="58" t="s">
        <v>1040</v>
      </c>
      <c r="E456" s="81"/>
      <c r="F456" s="59">
        <v>580000</v>
      </c>
      <c r="G456" s="11">
        <f t="shared" ref="G456:G460" si="9">G455+E456-F456</f>
        <v>-39443166.339999989</v>
      </c>
    </row>
    <row r="457" spans="1:7" ht="16.5" customHeight="1">
      <c r="A457" s="56">
        <v>41621</v>
      </c>
      <c r="B457" s="19" t="s">
        <v>23</v>
      </c>
      <c r="C457" s="58"/>
      <c r="D457" s="58"/>
      <c r="E457" s="59">
        <v>3399033.45</v>
      </c>
      <c r="F457" s="59">
        <v>0</v>
      </c>
      <c r="G457" s="11">
        <f t="shared" si="9"/>
        <v>-36044132.889999986</v>
      </c>
    </row>
    <row r="458" spans="1:7" ht="18.75" customHeight="1">
      <c r="A458" s="56">
        <v>41624</v>
      </c>
      <c r="B458" s="69" t="s">
        <v>973</v>
      </c>
      <c r="C458" s="58"/>
      <c r="D458" s="58"/>
      <c r="E458" s="81"/>
      <c r="F458" s="59">
        <v>1488375</v>
      </c>
      <c r="G458" s="11">
        <f t="shared" si="9"/>
        <v>-37532507.889999986</v>
      </c>
    </row>
    <row r="459" spans="1:7" ht="15.75" customHeight="1">
      <c r="A459" s="56">
        <v>41624</v>
      </c>
      <c r="B459" s="69" t="s">
        <v>1036</v>
      </c>
      <c r="C459" s="58"/>
      <c r="D459" s="58"/>
      <c r="E459" s="81"/>
      <c r="F459" s="59">
        <v>1831000</v>
      </c>
      <c r="G459" s="11">
        <f t="shared" si="9"/>
        <v>-39363507.889999986</v>
      </c>
    </row>
    <row r="460" spans="1:7" ht="14.25" customHeight="1">
      <c r="A460" s="56">
        <v>41639</v>
      </c>
      <c r="B460" s="19" t="s">
        <v>767</v>
      </c>
      <c r="C460" s="23" t="s">
        <v>597</v>
      </c>
      <c r="D460" s="23" t="s">
        <v>597</v>
      </c>
      <c r="E460" s="81"/>
      <c r="F460" s="59">
        <v>19197.5</v>
      </c>
      <c r="G460" s="11">
        <f t="shared" si="9"/>
        <v>-39382705.389999986</v>
      </c>
    </row>
    <row r="461" spans="1:7">
      <c r="A461" s="17"/>
      <c r="B461" s="12" t="s">
        <v>182</v>
      </c>
      <c r="C461" s="23"/>
      <c r="D461" s="23"/>
      <c r="E461" s="36">
        <f>SUM(E454:E460)</f>
        <v>3399033.45</v>
      </c>
      <c r="F461" s="36">
        <f>SUM(F454:F460)</f>
        <v>4818572.5</v>
      </c>
      <c r="G461" s="9">
        <f>G454+E461-F461</f>
        <v>-39382705.389999986</v>
      </c>
    </row>
    <row r="462" spans="1:7">
      <c r="G462" s="29"/>
    </row>
    <row r="463" spans="1:7">
      <c r="G463" s="29"/>
    </row>
    <row r="464" spans="1:7">
      <c r="G464" s="46"/>
    </row>
    <row r="470" spans="2:5">
      <c r="B470" s="1" t="s">
        <v>28</v>
      </c>
      <c r="C470" s="1"/>
      <c r="D470" s="1"/>
      <c r="E470" s="1" t="s">
        <v>29</v>
      </c>
    </row>
    <row r="471" spans="2:5">
      <c r="B471" s="1" t="s">
        <v>30</v>
      </c>
      <c r="C471" s="1"/>
      <c r="D471" s="1"/>
      <c r="E471" s="1" t="s">
        <v>31</v>
      </c>
    </row>
    <row r="492" spans="1:7" ht="18.75">
      <c r="A492" s="126" t="s">
        <v>0</v>
      </c>
      <c r="B492" s="126"/>
      <c r="C492" s="126"/>
      <c r="D492" s="126"/>
      <c r="E492" s="126"/>
      <c r="F492" s="126"/>
      <c r="G492" s="126"/>
    </row>
    <row r="493" spans="1:7" ht="15.75">
      <c r="A493" s="127" t="s">
        <v>1</v>
      </c>
      <c r="B493" s="127"/>
      <c r="C493" s="127"/>
      <c r="D493" s="127"/>
      <c r="E493" s="127"/>
      <c r="F493" s="127"/>
      <c r="G493" s="127"/>
    </row>
    <row r="494" spans="1:7" ht="15.75">
      <c r="A494" s="127" t="s">
        <v>2</v>
      </c>
      <c r="B494" s="127"/>
      <c r="C494" s="127"/>
      <c r="D494" s="127"/>
      <c r="E494" s="127"/>
      <c r="F494" s="127"/>
      <c r="G494" s="127"/>
    </row>
    <row r="495" spans="1:7" ht="15.75">
      <c r="A495" s="127" t="s">
        <v>620</v>
      </c>
      <c r="B495" s="127"/>
      <c r="C495" s="127"/>
      <c r="D495" s="127"/>
      <c r="E495" s="127"/>
      <c r="F495" s="127"/>
      <c r="G495" s="127"/>
    </row>
    <row r="496" spans="1:7" ht="15.75">
      <c r="A496" s="128">
        <v>41640</v>
      </c>
      <c r="B496" s="127"/>
      <c r="C496" s="127"/>
      <c r="D496" s="127"/>
      <c r="E496" s="127"/>
      <c r="F496" s="127"/>
      <c r="G496" s="127"/>
    </row>
    <row r="497" spans="1:7" ht="15.75">
      <c r="A497" s="128" t="s">
        <v>330</v>
      </c>
      <c r="B497" s="127"/>
      <c r="C497" s="127"/>
      <c r="D497" s="127"/>
      <c r="E497" s="127"/>
      <c r="F497" s="127"/>
      <c r="G497" s="127"/>
    </row>
    <row r="498" spans="1:7" ht="15.75">
      <c r="A498" s="4" t="s">
        <v>4</v>
      </c>
      <c r="B498" s="5" t="s">
        <v>5</v>
      </c>
      <c r="C498" s="5" t="s">
        <v>183</v>
      </c>
      <c r="D498" s="5" t="s">
        <v>184</v>
      </c>
      <c r="E498" s="5" t="s">
        <v>6</v>
      </c>
      <c r="F498" s="5" t="s">
        <v>7</v>
      </c>
      <c r="G498" s="5" t="s">
        <v>8</v>
      </c>
    </row>
    <row r="499" spans="1:7">
      <c r="A499" s="33"/>
      <c r="B499" s="34" t="s">
        <v>181</v>
      </c>
      <c r="C499" s="28"/>
      <c r="D499" s="28"/>
      <c r="E499" s="83" t="s">
        <v>1046</v>
      </c>
      <c r="F499" s="83" t="s">
        <v>1046</v>
      </c>
      <c r="G499" s="9">
        <f>G461</f>
        <v>-39382705.389999986</v>
      </c>
    </row>
    <row r="500" spans="1:7">
      <c r="A500" s="17"/>
      <c r="B500" s="12" t="s">
        <v>182</v>
      </c>
      <c r="C500" s="23"/>
      <c r="D500" s="23"/>
      <c r="E500" s="83">
        <f>SUM(E499:E499)</f>
        <v>0</v>
      </c>
      <c r="F500" s="83">
        <f>SUM(F499:F499)</f>
        <v>0</v>
      </c>
      <c r="G500" s="9">
        <f>G499+E500-F500</f>
        <v>-39382705.389999986</v>
      </c>
    </row>
    <row r="501" spans="1:7">
      <c r="G501" s="29"/>
    </row>
    <row r="502" spans="1:7">
      <c r="G502" s="29"/>
    </row>
    <row r="503" spans="1:7">
      <c r="G503" s="46"/>
    </row>
    <row r="509" spans="1:7">
      <c r="B509" s="1" t="s">
        <v>28</v>
      </c>
      <c r="C509" s="1"/>
      <c r="D509" s="1"/>
      <c r="E509" s="1" t="s">
        <v>29</v>
      </c>
    </row>
    <row r="510" spans="1:7">
      <c r="B510" s="1" t="s">
        <v>1045</v>
      </c>
      <c r="C510" s="1"/>
      <c r="D510" s="1"/>
      <c r="E510" s="1" t="s">
        <v>1043</v>
      </c>
    </row>
    <row r="511" spans="1:7">
      <c r="B511" s="1" t="s">
        <v>30</v>
      </c>
      <c r="E511" s="1" t="s">
        <v>1044</v>
      </c>
    </row>
    <row r="538" spans="1:7" ht="18.75">
      <c r="A538" s="126" t="s">
        <v>0</v>
      </c>
      <c r="B538" s="126"/>
      <c r="C538" s="126"/>
      <c r="D538" s="126"/>
      <c r="E538" s="126"/>
      <c r="F538" s="126"/>
      <c r="G538" s="126"/>
    </row>
    <row r="539" spans="1:7" ht="15.75">
      <c r="A539" s="127" t="s">
        <v>1</v>
      </c>
      <c r="B539" s="127"/>
      <c r="C539" s="127"/>
      <c r="D539" s="127"/>
      <c r="E539" s="127"/>
      <c r="F539" s="127"/>
      <c r="G539" s="127"/>
    </row>
    <row r="540" spans="1:7" ht="15.75">
      <c r="A540" s="127" t="s">
        <v>2</v>
      </c>
      <c r="B540" s="127"/>
      <c r="C540" s="127"/>
      <c r="D540" s="127"/>
      <c r="E540" s="127"/>
      <c r="F540" s="127"/>
      <c r="G540" s="127"/>
    </row>
    <row r="541" spans="1:7" ht="15.75">
      <c r="A541" s="127" t="s">
        <v>620</v>
      </c>
      <c r="B541" s="127"/>
      <c r="C541" s="127"/>
      <c r="D541" s="127"/>
      <c r="E541" s="127"/>
      <c r="F541" s="127"/>
      <c r="G541" s="127"/>
    </row>
    <row r="542" spans="1:7" ht="15.75">
      <c r="A542" s="128">
        <v>41671</v>
      </c>
      <c r="B542" s="127"/>
      <c r="C542" s="127"/>
      <c r="D542" s="127"/>
      <c r="E542" s="127"/>
      <c r="F542" s="127"/>
      <c r="G542" s="127"/>
    </row>
    <row r="543" spans="1:7" ht="15.75">
      <c r="A543" s="128" t="s">
        <v>330</v>
      </c>
      <c r="B543" s="127"/>
      <c r="C543" s="127"/>
      <c r="D543" s="127"/>
      <c r="E543" s="127"/>
      <c r="F543" s="127"/>
      <c r="G543" s="127"/>
    </row>
    <row r="544" spans="1:7" ht="15.75">
      <c r="A544" s="4" t="s">
        <v>4</v>
      </c>
      <c r="B544" s="5" t="s">
        <v>5</v>
      </c>
      <c r="C544" s="5" t="s">
        <v>183</v>
      </c>
      <c r="D544" s="5" t="s">
        <v>184</v>
      </c>
      <c r="E544" s="5" t="s">
        <v>6</v>
      </c>
      <c r="F544" s="5" t="s">
        <v>7</v>
      </c>
      <c r="G544" s="5" t="s">
        <v>8</v>
      </c>
    </row>
    <row r="545" spans="1:7">
      <c r="A545" s="33"/>
      <c r="B545" s="34" t="s">
        <v>181</v>
      </c>
      <c r="C545" s="28"/>
      <c r="D545" s="28"/>
      <c r="E545" s="83" t="s">
        <v>1046</v>
      </c>
      <c r="F545" s="83" t="s">
        <v>1046</v>
      </c>
      <c r="G545" s="9">
        <f>G500</f>
        <v>-39382705.389999986</v>
      </c>
    </row>
    <row r="546" spans="1:7">
      <c r="A546" s="17"/>
      <c r="B546" s="12" t="s">
        <v>182</v>
      </c>
      <c r="C546" s="23"/>
      <c r="D546" s="23"/>
      <c r="E546" s="83">
        <f>SUM(E545:E545)</f>
        <v>0</v>
      </c>
      <c r="F546" s="83">
        <f>SUM(F545:F545)</f>
        <v>0</v>
      </c>
      <c r="G546" s="9">
        <f>G545+E546-F546</f>
        <v>-39382705.389999986</v>
      </c>
    </row>
    <row r="547" spans="1:7">
      <c r="G547" s="29"/>
    </row>
    <row r="548" spans="1:7">
      <c r="G548" s="29"/>
    </row>
    <row r="549" spans="1:7">
      <c r="G549" s="46"/>
    </row>
    <row r="555" spans="1:7">
      <c r="B555" s="1" t="s">
        <v>28</v>
      </c>
      <c r="C555" s="1"/>
      <c r="D555" s="1"/>
      <c r="E555" s="1" t="s">
        <v>29</v>
      </c>
    </row>
    <row r="556" spans="1:7">
      <c r="B556" s="1" t="s">
        <v>1045</v>
      </c>
      <c r="C556" s="1"/>
      <c r="D556" s="1"/>
      <c r="E556" s="1" t="s">
        <v>1043</v>
      </c>
    </row>
    <row r="557" spans="1:7">
      <c r="B557" s="1" t="s">
        <v>30</v>
      </c>
      <c r="E557" s="1" t="s">
        <v>1044</v>
      </c>
    </row>
    <row r="584" spans="1:7" ht="18.75">
      <c r="A584" s="126" t="s">
        <v>0</v>
      </c>
      <c r="B584" s="126"/>
      <c r="C584" s="126"/>
      <c r="D584" s="126"/>
      <c r="E584" s="126"/>
      <c r="F584" s="126"/>
      <c r="G584" s="126"/>
    </row>
    <row r="585" spans="1:7" ht="15.75">
      <c r="A585" s="127" t="s">
        <v>1</v>
      </c>
      <c r="B585" s="127"/>
      <c r="C585" s="127"/>
      <c r="D585" s="127"/>
      <c r="E585" s="127"/>
      <c r="F585" s="127"/>
      <c r="G585" s="127"/>
    </row>
    <row r="586" spans="1:7" ht="15.75">
      <c r="A586" s="127" t="s">
        <v>2</v>
      </c>
      <c r="B586" s="127"/>
      <c r="C586" s="127"/>
      <c r="D586" s="127"/>
      <c r="E586" s="127"/>
      <c r="F586" s="127"/>
      <c r="G586" s="127"/>
    </row>
    <row r="587" spans="1:7" ht="15.75">
      <c r="A587" s="127" t="s">
        <v>620</v>
      </c>
      <c r="B587" s="127"/>
      <c r="C587" s="127"/>
      <c r="D587" s="127"/>
      <c r="E587" s="127"/>
      <c r="F587" s="127"/>
      <c r="G587" s="127"/>
    </row>
    <row r="588" spans="1:7" ht="15.75">
      <c r="A588" s="128">
        <v>41699</v>
      </c>
      <c r="B588" s="127"/>
      <c r="C588" s="127"/>
      <c r="D588" s="127"/>
      <c r="E588" s="127"/>
      <c r="F588" s="127"/>
      <c r="G588" s="127"/>
    </row>
    <row r="589" spans="1:7" ht="15.75">
      <c r="A589" s="128" t="s">
        <v>330</v>
      </c>
      <c r="B589" s="127"/>
      <c r="C589" s="127"/>
      <c r="D589" s="127"/>
      <c r="E589" s="127"/>
      <c r="F589" s="127"/>
      <c r="G589" s="127"/>
    </row>
    <row r="590" spans="1:7" ht="15.75">
      <c r="A590" s="4" t="s">
        <v>4</v>
      </c>
      <c r="B590" s="5" t="s">
        <v>5</v>
      </c>
      <c r="C590" s="5" t="s">
        <v>183</v>
      </c>
      <c r="D590" s="5" t="s">
        <v>184</v>
      </c>
      <c r="E590" s="5" t="s">
        <v>6</v>
      </c>
      <c r="F590" s="5" t="s">
        <v>7</v>
      </c>
      <c r="G590" s="5" t="s">
        <v>8</v>
      </c>
    </row>
    <row r="591" spans="1:7">
      <c r="A591" s="33"/>
      <c r="B591" s="34" t="s">
        <v>181</v>
      </c>
      <c r="C591" s="28"/>
      <c r="D591" s="28"/>
      <c r="E591" s="59">
        <v>0</v>
      </c>
      <c r="F591" s="59">
        <v>0</v>
      </c>
      <c r="G591" s="9">
        <f>G546</f>
        <v>-39382705.389999986</v>
      </c>
    </row>
    <row r="592" spans="1:7">
      <c r="A592" s="40">
        <v>41703</v>
      </c>
      <c r="B592" s="43" t="s">
        <v>23</v>
      </c>
      <c r="C592" s="55"/>
      <c r="D592" s="55"/>
      <c r="E592" s="59">
        <v>1000000</v>
      </c>
      <c r="F592" s="84"/>
      <c r="G592" s="11">
        <f>G591+E592-F592</f>
        <v>-38382705.389999986</v>
      </c>
    </row>
    <row r="593" spans="1:7">
      <c r="A593" s="17"/>
      <c r="B593" s="12" t="s">
        <v>182</v>
      </c>
      <c r="C593" s="23"/>
      <c r="D593" s="23"/>
      <c r="E593" s="36">
        <f>SUM(E586:E592)</f>
        <v>1000000</v>
      </c>
      <c r="F593" s="36">
        <f>SUM(F586:F592)</f>
        <v>0</v>
      </c>
      <c r="G593" s="9">
        <f>G591+E593-F593</f>
        <v>-38382705.389999986</v>
      </c>
    </row>
    <row r="594" spans="1:7">
      <c r="G594" s="29"/>
    </row>
    <row r="595" spans="1:7">
      <c r="G595" s="29"/>
    </row>
    <row r="596" spans="1:7">
      <c r="G596" s="46"/>
    </row>
    <row r="602" spans="1:7">
      <c r="B602" s="1" t="s">
        <v>28</v>
      </c>
      <c r="C602" s="1"/>
      <c r="D602" s="1"/>
      <c r="E602" s="1" t="s">
        <v>29</v>
      </c>
    </row>
    <row r="603" spans="1:7">
      <c r="B603" s="1" t="s">
        <v>1045</v>
      </c>
      <c r="C603" s="1"/>
      <c r="D603" s="1"/>
      <c r="E603" s="1" t="s">
        <v>1043</v>
      </c>
    </row>
    <row r="604" spans="1:7">
      <c r="B604" s="1" t="s">
        <v>30</v>
      </c>
      <c r="E604" s="1" t="s">
        <v>1044</v>
      </c>
    </row>
    <row r="630" spans="1:7" ht="18.75">
      <c r="A630" s="126" t="s">
        <v>0</v>
      </c>
      <c r="B630" s="126"/>
      <c r="C630" s="126"/>
      <c r="D630" s="126"/>
      <c r="E630" s="126"/>
      <c r="F630" s="126"/>
      <c r="G630" s="126"/>
    </row>
    <row r="631" spans="1:7" ht="15.75">
      <c r="A631" s="127" t="s">
        <v>1</v>
      </c>
      <c r="B631" s="127"/>
      <c r="C631" s="127"/>
      <c r="D631" s="127"/>
      <c r="E631" s="127"/>
      <c r="F631" s="127"/>
      <c r="G631" s="127"/>
    </row>
    <row r="632" spans="1:7" ht="15.75">
      <c r="A632" s="127" t="s">
        <v>2</v>
      </c>
      <c r="B632" s="127"/>
      <c r="C632" s="127"/>
      <c r="D632" s="127"/>
      <c r="E632" s="127"/>
      <c r="F632" s="127"/>
      <c r="G632" s="127"/>
    </row>
    <row r="633" spans="1:7" ht="15.75">
      <c r="A633" s="127" t="s">
        <v>620</v>
      </c>
      <c r="B633" s="127"/>
      <c r="C633" s="127"/>
      <c r="D633" s="127"/>
      <c r="E633" s="127"/>
      <c r="F633" s="127"/>
      <c r="G633" s="127"/>
    </row>
    <row r="634" spans="1:7" ht="15.75">
      <c r="A634" s="128">
        <v>41730</v>
      </c>
      <c r="B634" s="127"/>
      <c r="C634" s="127"/>
      <c r="D634" s="127"/>
      <c r="E634" s="127"/>
      <c r="F634" s="127"/>
      <c r="G634" s="127"/>
    </row>
    <row r="635" spans="1:7" ht="15.75">
      <c r="A635" s="128" t="s">
        <v>330</v>
      </c>
      <c r="B635" s="127"/>
      <c r="C635" s="127"/>
      <c r="D635" s="127"/>
      <c r="E635" s="127"/>
      <c r="F635" s="127"/>
      <c r="G635" s="127"/>
    </row>
    <row r="636" spans="1:7" ht="15.75">
      <c r="A636" s="4" t="s">
        <v>4</v>
      </c>
      <c r="B636" s="5" t="s">
        <v>5</v>
      </c>
      <c r="C636" s="5" t="s">
        <v>183</v>
      </c>
      <c r="D636" s="5" t="s">
        <v>184</v>
      </c>
      <c r="E636" s="5" t="s">
        <v>6</v>
      </c>
      <c r="F636" s="5" t="s">
        <v>7</v>
      </c>
      <c r="G636" s="5" t="s">
        <v>8</v>
      </c>
    </row>
    <row r="637" spans="1:7">
      <c r="A637" s="33"/>
      <c r="B637" s="34" t="s">
        <v>181</v>
      </c>
      <c r="C637" s="28"/>
      <c r="D637" s="28"/>
      <c r="E637" s="59">
        <v>0</v>
      </c>
      <c r="F637" s="59">
        <v>0</v>
      </c>
      <c r="G637" s="9">
        <f>G593</f>
        <v>-38382705.389999986</v>
      </c>
    </row>
    <row r="638" spans="1:7">
      <c r="A638" s="17"/>
      <c r="B638" s="12" t="s">
        <v>182</v>
      </c>
      <c r="C638" s="23"/>
      <c r="D638" s="23"/>
      <c r="E638" s="36">
        <f>SUM(E632:E637)</f>
        <v>0</v>
      </c>
      <c r="F638" s="36">
        <f>SUM(F632:F637)</f>
        <v>0</v>
      </c>
      <c r="G638" s="9">
        <f>G637+E638-F638</f>
        <v>-38382705.389999986</v>
      </c>
    </row>
    <row r="639" spans="1:7">
      <c r="G639" s="29"/>
    </row>
    <row r="640" spans="1:7">
      <c r="G640" s="29"/>
    </row>
    <row r="641" spans="2:7">
      <c r="G641" s="46"/>
    </row>
    <row r="647" spans="2:7">
      <c r="B647" s="1" t="s">
        <v>28</v>
      </c>
      <c r="C647" s="1"/>
      <c r="D647" s="1"/>
      <c r="E647" s="1" t="s">
        <v>29</v>
      </c>
    </row>
    <row r="648" spans="2:7">
      <c r="B648" s="1" t="s">
        <v>1045</v>
      </c>
      <c r="C648" s="1"/>
      <c r="D648" s="1"/>
      <c r="E648" s="1" t="s">
        <v>1043</v>
      </c>
    </row>
    <row r="649" spans="2:7">
      <c r="B649" s="1" t="s">
        <v>30</v>
      </c>
      <c r="E649" s="1" t="s">
        <v>1044</v>
      </c>
    </row>
    <row r="676" spans="1:7" ht="18.75">
      <c r="A676" s="126" t="s">
        <v>0</v>
      </c>
      <c r="B676" s="126"/>
      <c r="C676" s="126"/>
      <c r="D676" s="126"/>
      <c r="E676" s="126"/>
      <c r="F676" s="126"/>
      <c r="G676" s="126"/>
    </row>
    <row r="677" spans="1:7" ht="15.75">
      <c r="A677" s="127" t="s">
        <v>1</v>
      </c>
      <c r="B677" s="127"/>
      <c r="C677" s="127"/>
      <c r="D677" s="127"/>
      <c r="E677" s="127"/>
      <c r="F677" s="127"/>
      <c r="G677" s="127"/>
    </row>
    <row r="678" spans="1:7" ht="15.75">
      <c r="A678" s="127" t="s">
        <v>2</v>
      </c>
      <c r="B678" s="127"/>
      <c r="C678" s="127"/>
      <c r="D678" s="127"/>
      <c r="E678" s="127"/>
      <c r="F678" s="127"/>
      <c r="G678" s="127"/>
    </row>
    <row r="679" spans="1:7" ht="15.75">
      <c r="A679" s="127" t="s">
        <v>620</v>
      </c>
      <c r="B679" s="127"/>
      <c r="C679" s="127"/>
      <c r="D679" s="127"/>
      <c r="E679" s="127"/>
      <c r="F679" s="127"/>
      <c r="G679" s="127"/>
    </row>
    <row r="680" spans="1:7" ht="15.75">
      <c r="A680" s="128">
        <v>41760</v>
      </c>
      <c r="B680" s="127"/>
      <c r="C680" s="127"/>
      <c r="D680" s="127"/>
      <c r="E680" s="127"/>
      <c r="F680" s="127"/>
      <c r="G680" s="127"/>
    </row>
    <row r="681" spans="1:7" ht="15.75">
      <c r="A681" s="128" t="s">
        <v>330</v>
      </c>
      <c r="B681" s="127"/>
      <c r="C681" s="127"/>
      <c r="D681" s="127"/>
      <c r="E681" s="127"/>
      <c r="F681" s="127"/>
      <c r="G681" s="127"/>
    </row>
    <row r="682" spans="1:7" ht="15.75">
      <c r="A682" s="4" t="s">
        <v>4</v>
      </c>
      <c r="B682" s="5" t="s">
        <v>5</v>
      </c>
      <c r="C682" s="5" t="s">
        <v>183</v>
      </c>
      <c r="D682" s="5" t="s">
        <v>184</v>
      </c>
      <c r="E682" s="5" t="s">
        <v>6</v>
      </c>
      <c r="F682" s="5" t="s">
        <v>7</v>
      </c>
      <c r="G682" s="5" t="s">
        <v>8</v>
      </c>
    </row>
    <row r="683" spans="1:7">
      <c r="A683" s="33"/>
      <c r="B683" s="34" t="s">
        <v>181</v>
      </c>
      <c r="C683" s="28"/>
      <c r="D683" s="28"/>
      <c r="E683" s="59">
        <v>0</v>
      </c>
      <c r="F683" s="59">
        <v>0</v>
      </c>
      <c r="G683" s="9">
        <f>G638</f>
        <v>-38382705.389999986</v>
      </c>
    </row>
    <row r="684" spans="1:7">
      <c r="A684" s="40">
        <v>41772</v>
      </c>
      <c r="B684" s="43" t="s">
        <v>23</v>
      </c>
      <c r="C684" s="28"/>
      <c r="D684" s="28"/>
      <c r="E684" s="59">
        <v>900000</v>
      </c>
      <c r="F684" s="59"/>
      <c r="G684" s="11">
        <f>G683+E684-F684</f>
        <v>-37482705.389999986</v>
      </c>
    </row>
    <row r="685" spans="1:7">
      <c r="A685" s="40">
        <v>41787</v>
      </c>
      <c r="B685" s="43" t="s">
        <v>23</v>
      </c>
      <c r="C685" s="28"/>
      <c r="D685" s="28"/>
      <c r="E685" s="59">
        <v>1000000</v>
      </c>
      <c r="F685" s="59"/>
      <c r="G685" s="11">
        <f>G684+E685-F685</f>
        <v>-36482705.389999986</v>
      </c>
    </row>
    <row r="686" spans="1:7">
      <c r="A686" s="17"/>
      <c r="B686" s="12" t="s">
        <v>182</v>
      </c>
      <c r="C686" s="23"/>
      <c r="D686" s="23"/>
      <c r="E686" s="36">
        <f>SUM(E683:E685)</f>
        <v>1900000</v>
      </c>
      <c r="F686" s="36">
        <f>SUM(F683:F685)</f>
        <v>0</v>
      </c>
      <c r="G686" s="9">
        <f>G683+E686-F686</f>
        <v>-36482705.389999986</v>
      </c>
    </row>
    <row r="687" spans="1:7">
      <c r="G687" s="29"/>
    </row>
    <row r="688" spans="1:7">
      <c r="G688" s="29"/>
    </row>
    <row r="689" spans="2:7">
      <c r="G689" s="46"/>
    </row>
    <row r="695" spans="2:7">
      <c r="B695" s="1" t="s">
        <v>28</v>
      </c>
      <c r="C695" s="1"/>
      <c r="D695" s="1"/>
      <c r="E695" s="1" t="s">
        <v>29</v>
      </c>
    </row>
    <row r="696" spans="2:7">
      <c r="B696" s="1" t="s">
        <v>1045</v>
      </c>
      <c r="C696" s="1"/>
      <c r="D696" s="1"/>
      <c r="E696" s="1" t="s">
        <v>1043</v>
      </c>
    </row>
    <row r="697" spans="2:7">
      <c r="B697" s="1" t="s">
        <v>30</v>
      </c>
      <c r="E697" s="1" t="s">
        <v>1044</v>
      </c>
    </row>
    <row r="722" spans="1:7" ht="18.75">
      <c r="A722" s="126" t="s">
        <v>0</v>
      </c>
      <c r="B722" s="126"/>
      <c r="C722" s="126"/>
      <c r="D722" s="126"/>
      <c r="E722" s="126"/>
      <c r="F722" s="126"/>
      <c r="G722" s="126"/>
    </row>
    <row r="723" spans="1:7" ht="15.75">
      <c r="A723" s="127" t="s">
        <v>1</v>
      </c>
      <c r="B723" s="127"/>
      <c r="C723" s="127"/>
      <c r="D723" s="127"/>
      <c r="E723" s="127"/>
      <c r="F723" s="127"/>
      <c r="G723" s="127"/>
    </row>
    <row r="724" spans="1:7" ht="15.75">
      <c r="A724" s="127" t="s">
        <v>2</v>
      </c>
      <c r="B724" s="127"/>
      <c r="C724" s="127"/>
      <c r="D724" s="127"/>
      <c r="E724" s="127"/>
      <c r="F724" s="127"/>
      <c r="G724" s="127"/>
    </row>
    <row r="725" spans="1:7" ht="15.75">
      <c r="A725" s="127" t="s">
        <v>620</v>
      </c>
      <c r="B725" s="127"/>
      <c r="C725" s="127"/>
      <c r="D725" s="127"/>
      <c r="E725" s="127"/>
      <c r="F725" s="127"/>
      <c r="G725" s="127"/>
    </row>
    <row r="726" spans="1:7" ht="15.75">
      <c r="A726" s="128">
        <v>41791</v>
      </c>
      <c r="B726" s="127"/>
      <c r="C726" s="127"/>
      <c r="D726" s="127"/>
      <c r="E726" s="127"/>
      <c r="F726" s="127"/>
      <c r="G726" s="127"/>
    </row>
    <row r="727" spans="1:7" ht="15.75">
      <c r="A727" s="128" t="s">
        <v>330</v>
      </c>
      <c r="B727" s="127"/>
      <c r="C727" s="127"/>
      <c r="D727" s="127"/>
      <c r="E727" s="127"/>
      <c r="F727" s="127"/>
      <c r="G727" s="127"/>
    </row>
    <row r="728" spans="1:7" ht="15.75">
      <c r="A728" s="4" t="s">
        <v>4</v>
      </c>
      <c r="B728" s="5" t="s">
        <v>5</v>
      </c>
      <c r="C728" s="5" t="s">
        <v>183</v>
      </c>
      <c r="D728" s="5" t="s">
        <v>184</v>
      </c>
      <c r="E728" s="5" t="s">
        <v>6</v>
      </c>
      <c r="F728" s="5" t="s">
        <v>7</v>
      </c>
      <c r="G728" s="5" t="s">
        <v>8</v>
      </c>
    </row>
    <row r="729" spans="1:7">
      <c r="A729" s="33"/>
      <c r="B729" s="34" t="s">
        <v>181</v>
      </c>
      <c r="C729" s="28"/>
      <c r="D729" s="28"/>
      <c r="E729" s="59">
        <v>0</v>
      </c>
      <c r="F729" s="59">
        <v>0</v>
      </c>
      <c r="G729" s="9">
        <f>G686</f>
        <v>-36482705.389999986</v>
      </c>
    </row>
    <row r="730" spans="1:7">
      <c r="A730" s="17"/>
      <c r="B730" s="12" t="s">
        <v>182</v>
      </c>
      <c r="C730" s="23"/>
      <c r="D730" s="23"/>
      <c r="E730" s="36">
        <f>SUM(E729:E729)</f>
        <v>0</v>
      </c>
      <c r="F730" s="36">
        <f>SUM(F729:F729)</f>
        <v>0</v>
      </c>
      <c r="G730" s="9">
        <f>G729+E730-F730</f>
        <v>-36482705.389999986</v>
      </c>
    </row>
    <row r="731" spans="1:7">
      <c r="G731" s="29"/>
    </row>
    <row r="732" spans="1:7">
      <c r="G732" s="29"/>
    </row>
    <row r="733" spans="1:7">
      <c r="G733" s="46"/>
    </row>
    <row r="739" spans="2:5">
      <c r="B739" s="1" t="s">
        <v>28</v>
      </c>
      <c r="C739" s="1"/>
      <c r="D739" s="1"/>
      <c r="E739" s="1" t="s">
        <v>29</v>
      </c>
    </row>
    <row r="740" spans="2:5">
      <c r="B740" s="1" t="s">
        <v>1045</v>
      </c>
      <c r="C740" s="1"/>
      <c r="D740" s="1"/>
      <c r="E740" s="1" t="s">
        <v>1043</v>
      </c>
    </row>
    <row r="741" spans="2:5">
      <c r="B741" s="1" t="s">
        <v>30</v>
      </c>
      <c r="E741" s="1" t="s">
        <v>1044</v>
      </c>
    </row>
    <row r="768" spans="1:7" ht="18.75">
      <c r="A768" s="126" t="s">
        <v>0</v>
      </c>
      <c r="B768" s="126"/>
      <c r="C768" s="126"/>
      <c r="D768" s="126"/>
      <c r="E768" s="126"/>
      <c r="F768" s="126"/>
      <c r="G768" s="126"/>
    </row>
    <row r="769" spans="1:7" ht="15.75">
      <c r="A769" s="127" t="s">
        <v>1</v>
      </c>
      <c r="B769" s="127"/>
      <c r="C769" s="127"/>
      <c r="D769" s="127"/>
      <c r="E769" s="127"/>
      <c r="F769" s="127"/>
      <c r="G769" s="127"/>
    </row>
    <row r="770" spans="1:7" ht="15.75">
      <c r="A770" s="127" t="s">
        <v>2</v>
      </c>
      <c r="B770" s="127"/>
      <c r="C770" s="127"/>
      <c r="D770" s="127"/>
      <c r="E770" s="127"/>
      <c r="F770" s="127"/>
      <c r="G770" s="127"/>
    </row>
    <row r="771" spans="1:7" ht="15.75">
      <c r="A771" s="127" t="s">
        <v>620</v>
      </c>
      <c r="B771" s="127"/>
      <c r="C771" s="127"/>
      <c r="D771" s="127"/>
      <c r="E771" s="127"/>
      <c r="F771" s="127"/>
      <c r="G771" s="127"/>
    </row>
    <row r="772" spans="1:7" ht="15.75">
      <c r="A772" s="128">
        <v>41821</v>
      </c>
      <c r="B772" s="127"/>
      <c r="C772" s="127"/>
      <c r="D772" s="127"/>
      <c r="E772" s="127"/>
      <c r="F772" s="127"/>
      <c r="G772" s="127"/>
    </row>
    <row r="773" spans="1:7" ht="15.75">
      <c r="A773" s="128" t="s">
        <v>330</v>
      </c>
      <c r="B773" s="127"/>
      <c r="C773" s="127"/>
      <c r="D773" s="127"/>
      <c r="E773" s="127"/>
      <c r="F773" s="127"/>
      <c r="G773" s="127"/>
    </row>
    <row r="774" spans="1:7" ht="15.75">
      <c r="A774" s="4" t="s">
        <v>4</v>
      </c>
      <c r="B774" s="5" t="s">
        <v>5</v>
      </c>
      <c r="C774" s="5" t="s">
        <v>183</v>
      </c>
      <c r="D774" s="5" t="s">
        <v>184</v>
      </c>
      <c r="E774" s="5" t="s">
        <v>6</v>
      </c>
      <c r="F774" s="5" t="s">
        <v>7</v>
      </c>
      <c r="G774" s="5" t="s">
        <v>8</v>
      </c>
    </row>
    <row r="775" spans="1:7">
      <c r="A775" s="33"/>
      <c r="B775" s="34" t="s">
        <v>181</v>
      </c>
      <c r="C775" s="28"/>
      <c r="D775" s="28"/>
      <c r="E775" s="59">
        <v>0</v>
      </c>
      <c r="F775" s="59">
        <v>0</v>
      </c>
      <c r="G775" s="9">
        <f>G730</f>
        <v>-36482705.389999986</v>
      </c>
    </row>
    <row r="776" spans="1:7">
      <c r="A776" s="40">
        <v>41830</v>
      </c>
      <c r="B776" s="43" t="s">
        <v>23</v>
      </c>
      <c r="C776" s="28"/>
      <c r="D776" s="28"/>
      <c r="E776" s="59">
        <v>1370000</v>
      </c>
      <c r="F776" s="59"/>
      <c r="G776" s="11">
        <f t="shared" ref="G776:G783" si="10">G775+E776-F776</f>
        <v>-35112705.389999986</v>
      </c>
    </row>
    <row r="777" spans="1:7">
      <c r="A777" s="40">
        <v>41831</v>
      </c>
      <c r="B777" s="43" t="s">
        <v>23</v>
      </c>
      <c r="C777" s="28"/>
      <c r="D777" s="28"/>
      <c r="E777" s="59">
        <v>245000</v>
      </c>
      <c r="F777" s="59"/>
      <c r="G777" s="11">
        <f t="shared" si="10"/>
        <v>-34867705.389999986</v>
      </c>
    </row>
    <row r="778" spans="1:7">
      <c r="A778" s="40">
        <v>41842</v>
      </c>
      <c r="B778" s="43" t="s">
        <v>195</v>
      </c>
      <c r="C778" s="55" t="s">
        <v>1170</v>
      </c>
      <c r="D778" s="55" t="s">
        <v>1171</v>
      </c>
      <c r="E778" s="59"/>
      <c r="F778" s="59">
        <v>693500</v>
      </c>
      <c r="G778" s="11">
        <f t="shared" si="10"/>
        <v>-35561205.389999986</v>
      </c>
    </row>
    <row r="779" spans="1:7">
      <c r="A779" s="40">
        <v>41842</v>
      </c>
      <c r="B779" s="43" t="s">
        <v>23</v>
      </c>
      <c r="C779" s="55"/>
      <c r="D779" s="55"/>
      <c r="E779" s="59">
        <v>383000</v>
      </c>
      <c r="F779" s="59"/>
      <c r="G779" s="11">
        <f t="shared" si="10"/>
        <v>-35178205.389999986</v>
      </c>
    </row>
    <row r="780" spans="1:7">
      <c r="A780" s="40">
        <v>41843</v>
      </c>
      <c r="B780" s="43" t="s">
        <v>23</v>
      </c>
      <c r="C780" s="55"/>
      <c r="D780" s="55"/>
      <c r="E780" s="59">
        <v>1200000</v>
      </c>
      <c r="F780" s="59"/>
      <c r="G780" s="11">
        <f t="shared" si="10"/>
        <v>-33978205.389999986</v>
      </c>
    </row>
    <row r="781" spans="1:7">
      <c r="A781" s="40">
        <v>41844</v>
      </c>
      <c r="B781" s="43" t="s">
        <v>195</v>
      </c>
      <c r="C781" s="55" t="s">
        <v>1172</v>
      </c>
      <c r="D781" s="55" t="s">
        <v>1173</v>
      </c>
      <c r="E781" s="59"/>
      <c r="F781" s="59">
        <v>150000</v>
      </c>
      <c r="G781" s="11">
        <f t="shared" si="10"/>
        <v>-34128205.389999986</v>
      </c>
    </row>
    <row r="782" spans="1:7">
      <c r="A782" s="100" t="s">
        <v>1174</v>
      </c>
      <c r="B782" s="43" t="s">
        <v>23</v>
      </c>
      <c r="C782" s="55"/>
      <c r="D782" s="55"/>
      <c r="E782" s="59">
        <v>70000</v>
      </c>
      <c r="F782" s="59"/>
      <c r="G782" s="11">
        <f t="shared" si="10"/>
        <v>-34058205.389999986</v>
      </c>
    </row>
    <row r="783" spans="1:7">
      <c r="A783" s="100" t="s">
        <v>1174</v>
      </c>
      <c r="B783" s="71" t="s">
        <v>1175</v>
      </c>
      <c r="C783" s="58" t="s">
        <v>1176</v>
      </c>
      <c r="D783" s="58" t="s">
        <v>1177</v>
      </c>
      <c r="E783" s="59"/>
      <c r="F783" s="59">
        <v>250000</v>
      </c>
      <c r="G783" s="11">
        <f t="shared" si="10"/>
        <v>-34308205.389999986</v>
      </c>
    </row>
    <row r="784" spans="1:7">
      <c r="A784" s="100" t="s">
        <v>1174</v>
      </c>
      <c r="B784" s="102" t="s">
        <v>1180</v>
      </c>
      <c r="C784" s="58" t="s">
        <v>1181</v>
      </c>
      <c r="D784" s="58" t="s">
        <v>1182</v>
      </c>
      <c r="E784" s="59"/>
      <c r="F784" s="59">
        <v>330000</v>
      </c>
      <c r="G784" s="11">
        <f t="shared" ref="G784:G786" si="11">G783+E784-F784</f>
        <v>-34638205.389999986</v>
      </c>
    </row>
    <row r="785" spans="1:7">
      <c r="A785" s="100" t="s">
        <v>1178</v>
      </c>
      <c r="B785" s="43" t="s">
        <v>23</v>
      </c>
      <c r="C785" s="58"/>
      <c r="D785" s="58"/>
      <c r="E785" s="59">
        <v>900000</v>
      </c>
      <c r="F785" s="59"/>
      <c r="G785" s="11">
        <f t="shared" si="11"/>
        <v>-33738205.389999986</v>
      </c>
    </row>
    <row r="786" spans="1:7">
      <c r="A786" s="100" t="s">
        <v>1179</v>
      </c>
      <c r="B786" s="43" t="s">
        <v>767</v>
      </c>
      <c r="C786" s="58"/>
      <c r="D786" s="58"/>
      <c r="E786" s="59"/>
      <c r="F786" s="59">
        <v>5694</v>
      </c>
      <c r="G786" s="11">
        <f t="shared" si="11"/>
        <v>-33743899.389999986</v>
      </c>
    </row>
    <row r="787" spans="1:7">
      <c r="A787" s="17"/>
      <c r="B787" s="12" t="s">
        <v>182</v>
      </c>
      <c r="C787" s="23"/>
      <c r="D787" s="23"/>
      <c r="E787" s="36">
        <f>SUM(E775:E786)</f>
        <v>4168000</v>
      </c>
      <c r="F787" s="36">
        <f>SUM(F775:F786)</f>
        <v>1429194</v>
      </c>
      <c r="G787" s="9">
        <f>G775+E787-F787</f>
        <v>-33743899.389999986</v>
      </c>
    </row>
    <row r="788" spans="1:7">
      <c r="G788" s="29"/>
    </row>
    <row r="789" spans="1:7">
      <c r="G789" s="29"/>
    </row>
    <row r="790" spans="1:7">
      <c r="G790" s="46"/>
    </row>
    <row r="796" spans="1:7">
      <c r="B796" s="1" t="s">
        <v>1168</v>
      </c>
      <c r="C796" s="1"/>
      <c r="D796" s="1"/>
      <c r="E796" s="1" t="s">
        <v>29</v>
      </c>
    </row>
    <row r="797" spans="1:7">
      <c r="B797" s="1" t="s">
        <v>1169</v>
      </c>
      <c r="C797" s="1"/>
      <c r="D797" s="1"/>
      <c r="E797" s="1" t="s">
        <v>1043</v>
      </c>
    </row>
    <row r="798" spans="1:7">
      <c r="B798" s="1" t="s">
        <v>30</v>
      </c>
      <c r="E798" s="1" t="s">
        <v>1044</v>
      </c>
    </row>
    <row r="814" spans="1:7" ht="18.75">
      <c r="A814" s="126" t="s">
        <v>0</v>
      </c>
      <c r="B814" s="126"/>
      <c r="C814" s="126"/>
      <c r="D814" s="126"/>
      <c r="E814" s="126"/>
      <c r="F814" s="126"/>
      <c r="G814" s="126"/>
    </row>
    <row r="815" spans="1:7" ht="15.75">
      <c r="A815" s="127" t="s">
        <v>1</v>
      </c>
      <c r="B815" s="127"/>
      <c r="C815" s="127"/>
      <c r="D815" s="127"/>
      <c r="E815" s="127"/>
      <c r="F815" s="127"/>
      <c r="G815" s="127"/>
    </row>
    <row r="816" spans="1:7" ht="15.75">
      <c r="A816" s="127" t="s">
        <v>2</v>
      </c>
      <c r="B816" s="127"/>
      <c r="C816" s="127"/>
      <c r="D816" s="127"/>
      <c r="E816" s="127"/>
      <c r="F816" s="127"/>
      <c r="G816" s="127"/>
    </row>
    <row r="817" spans="1:8" ht="15.75">
      <c r="A817" s="127" t="s">
        <v>620</v>
      </c>
      <c r="B817" s="127"/>
      <c r="C817" s="127"/>
      <c r="D817" s="127"/>
      <c r="E817" s="127"/>
      <c r="F817" s="127"/>
      <c r="G817" s="127"/>
    </row>
    <row r="818" spans="1:8" ht="15.75">
      <c r="A818" s="128">
        <v>41852</v>
      </c>
      <c r="B818" s="127"/>
      <c r="C818" s="127"/>
      <c r="D818" s="127"/>
      <c r="E818" s="127"/>
      <c r="F818" s="127"/>
      <c r="G818" s="127"/>
    </row>
    <row r="819" spans="1:8" ht="15.75">
      <c r="A819" s="128" t="s">
        <v>330</v>
      </c>
      <c r="B819" s="127"/>
      <c r="C819" s="127"/>
      <c r="D819" s="127"/>
      <c r="E819" s="127"/>
      <c r="F819" s="127"/>
      <c r="G819" s="127"/>
    </row>
    <row r="820" spans="1:8" ht="15.75">
      <c r="A820" s="4" t="s">
        <v>4</v>
      </c>
      <c r="B820" s="5" t="s">
        <v>5</v>
      </c>
      <c r="C820" s="5" t="s">
        <v>183</v>
      </c>
      <c r="D820" s="5" t="s">
        <v>184</v>
      </c>
      <c r="E820" s="5" t="s">
        <v>6</v>
      </c>
      <c r="F820" s="5" t="s">
        <v>7</v>
      </c>
      <c r="G820" s="5" t="s">
        <v>8</v>
      </c>
    </row>
    <row r="821" spans="1:8">
      <c r="A821" s="33"/>
      <c r="B821" s="34" t="s">
        <v>181</v>
      </c>
      <c r="C821" s="28"/>
      <c r="D821" s="28"/>
      <c r="E821" s="59">
        <v>0</v>
      </c>
      <c r="F821" s="59">
        <v>0</v>
      </c>
      <c r="G821" s="9">
        <f>G787</f>
        <v>-33743899.389999986</v>
      </c>
    </row>
    <row r="822" spans="1:8">
      <c r="A822" s="100" t="s">
        <v>1183</v>
      </c>
      <c r="B822" s="71" t="s">
        <v>1184</v>
      </c>
      <c r="C822" s="58" t="s">
        <v>1191</v>
      </c>
      <c r="D822" s="58" t="s">
        <v>1192</v>
      </c>
      <c r="E822" s="101"/>
      <c r="F822" s="101">
        <v>1500000</v>
      </c>
      <c r="G822" s="11">
        <f t="shared" ref="G822:G827" si="12">G821+E822-F822</f>
        <v>-35243899.389999986</v>
      </c>
    </row>
    <row r="823" spans="1:8">
      <c r="A823" s="100" t="s">
        <v>1186</v>
      </c>
      <c r="B823" s="71" t="s">
        <v>23</v>
      </c>
      <c r="C823" s="58"/>
      <c r="D823" s="58"/>
      <c r="E823" s="101">
        <v>190000</v>
      </c>
      <c r="F823" s="101"/>
      <c r="G823" s="11">
        <f t="shared" si="12"/>
        <v>-35053899.389999986</v>
      </c>
    </row>
    <row r="824" spans="1:8">
      <c r="A824" s="100" t="s">
        <v>1186</v>
      </c>
      <c r="B824" s="71" t="s">
        <v>1187</v>
      </c>
      <c r="C824" s="58" t="s">
        <v>1194</v>
      </c>
      <c r="D824" s="58" t="s">
        <v>1195</v>
      </c>
      <c r="E824" s="101"/>
      <c r="F824" s="101">
        <v>140000</v>
      </c>
      <c r="G824" s="11">
        <f t="shared" si="12"/>
        <v>-35193899.389999986</v>
      </c>
    </row>
    <row r="825" spans="1:8">
      <c r="A825" s="100" t="s">
        <v>1188</v>
      </c>
      <c r="B825" s="71" t="s">
        <v>974</v>
      </c>
      <c r="C825" s="58" t="s">
        <v>1200</v>
      </c>
      <c r="D825" s="58" t="s">
        <v>1201</v>
      </c>
      <c r="E825" s="101"/>
      <c r="F825" s="101">
        <v>962000</v>
      </c>
      <c r="G825" s="11">
        <f t="shared" si="12"/>
        <v>-36155899.389999986</v>
      </c>
    </row>
    <row r="826" spans="1:8">
      <c r="A826" s="100" t="s">
        <v>1188</v>
      </c>
      <c r="B826" s="102" t="s">
        <v>23</v>
      </c>
      <c r="C826" s="103"/>
      <c r="D826" s="103"/>
      <c r="E826" s="101">
        <v>170000</v>
      </c>
      <c r="F826" s="101"/>
      <c r="G826" s="11">
        <f t="shared" si="12"/>
        <v>-35985899.389999986</v>
      </c>
    </row>
    <row r="827" spans="1:8">
      <c r="A827" s="40">
        <v>41882</v>
      </c>
      <c r="B827" s="43" t="s">
        <v>767</v>
      </c>
      <c r="C827" s="55" t="s">
        <v>597</v>
      </c>
      <c r="D827" s="55" t="s">
        <v>329</v>
      </c>
      <c r="E827" s="59"/>
      <c r="F827" s="59">
        <f>'[1]Relación de Pagos'!$E$19</f>
        <v>10408</v>
      </c>
      <c r="G827" s="11">
        <f t="shared" si="12"/>
        <v>-35996307.389999986</v>
      </c>
    </row>
    <row r="828" spans="1:8">
      <c r="A828" s="17"/>
      <c r="B828" s="12" t="s">
        <v>182</v>
      </c>
      <c r="C828" s="23"/>
      <c r="D828" s="23"/>
      <c r="E828" s="36">
        <f>SUM(E821:E827)</f>
        <v>360000</v>
      </c>
      <c r="F828" s="36">
        <f>SUM(F821:F827)</f>
        <v>2612408</v>
      </c>
      <c r="G828" s="9">
        <f>G821+E828-F828</f>
        <v>-35996307.389999986</v>
      </c>
      <c r="H828" s="29"/>
    </row>
    <row r="829" spans="1:8">
      <c r="G829" s="29"/>
      <c r="H829" s="85"/>
    </row>
    <row r="830" spans="1:8">
      <c r="G830" s="29"/>
    </row>
    <row r="831" spans="1:8">
      <c r="G831" s="46"/>
    </row>
    <row r="837" spans="2:5">
      <c r="B837" s="1" t="s">
        <v>1168</v>
      </c>
      <c r="C837" s="1"/>
      <c r="D837" s="1"/>
      <c r="E837" s="1" t="s">
        <v>29</v>
      </c>
    </row>
    <row r="838" spans="2:5">
      <c r="B838" s="1" t="s">
        <v>1169</v>
      </c>
      <c r="C838" s="1"/>
      <c r="D838" s="1"/>
      <c r="E838" s="1" t="s">
        <v>1043</v>
      </c>
    </row>
    <row r="839" spans="2:5">
      <c r="B839" s="1" t="s">
        <v>30</v>
      </c>
      <c r="E839" s="1" t="s">
        <v>1044</v>
      </c>
    </row>
    <row r="860" spans="1:7" ht="18.75">
      <c r="A860" s="126" t="s">
        <v>0</v>
      </c>
      <c r="B860" s="126"/>
      <c r="C860" s="126"/>
      <c r="D860" s="126"/>
      <c r="E860" s="126"/>
      <c r="F860" s="126"/>
      <c r="G860" s="126"/>
    </row>
    <row r="861" spans="1:7" ht="15.75">
      <c r="A861" s="127" t="s">
        <v>1</v>
      </c>
      <c r="B861" s="127"/>
      <c r="C861" s="127"/>
      <c r="D861" s="127"/>
      <c r="E861" s="127"/>
      <c r="F861" s="127"/>
      <c r="G861" s="127"/>
    </row>
    <row r="862" spans="1:7" ht="15.75">
      <c r="A862" s="127" t="s">
        <v>2</v>
      </c>
      <c r="B862" s="127"/>
      <c r="C862" s="127"/>
      <c r="D862" s="127"/>
      <c r="E862" s="127"/>
      <c r="F862" s="127"/>
      <c r="G862" s="127"/>
    </row>
    <row r="863" spans="1:7" ht="15.75">
      <c r="A863" s="127" t="s">
        <v>620</v>
      </c>
      <c r="B863" s="127"/>
      <c r="C863" s="127"/>
      <c r="D863" s="127"/>
      <c r="E863" s="127"/>
      <c r="F863" s="127"/>
      <c r="G863" s="127"/>
    </row>
    <row r="864" spans="1:7" ht="15.75">
      <c r="A864" s="128">
        <v>41883</v>
      </c>
      <c r="B864" s="127"/>
      <c r="C864" s="127"/>
      <c r="D864" s="127"/>
      <c r="E864" s="127"/>
      <c r="F864" s="127"/>
      <c r="G864" s="127"/>
    </row>
    <row r="865" spans="1:7" ht="15.75">
      <c r="A865" s="128" t="s">
        <v>330</v>
      </c>
      <c r="B865" s="127"/>
      <c r="C865" s="127"/>
      <c r="D865" s="127"/>
      <c r="E865" s="127"/>
      <c r="F865" s="127"/>
      <c r="G865" s="127"/>
    </row>
    <row r="866" spans="1:7" ht="15.75">
      <c r="A866" s="4" t="s">
        <v>4</v>
      </c>
      <c r="B866" s="5" t="s">
        <v>5</v>
      </c>
      <c r="C866" s="5" t="s">
        <v>183</v>
      </c>
      <c r="D866" s="5" t="s">
        <v>184</v>
      </c>
      <c r="E866" s="5" t="s">
        <v>6</v>
      </c>
      <c r="F866" s="5" t="s">
        <v>7</v>
      </c>
      <c r="G866" s="5" t="s">
        <v>8</v>
      </c>
    </row>
    <row r="867" spans="1:7">
      <c r="A867" s="33"/>
      <c r="B867" s="34" t="s">
        <v>181</v>
      </c>
      <c r="C867" s="28"/>
      <c r="D867" s="28"/>
      <c r="E867" s="59">
        <v>0</v>
      </c>
      <c r="F867" s="59">
        <v>0</v>
      </c>
      <c r="G867" s="9">
        <f>G828</f>
        <v>-35996307.389999986</v>
      </c>
    </row>
    <row r="868" spans="1:7">
      <c r="A868" s="40">
        <v>41884</v>
      </c>
      <c r="B868" s="102" t="s">
        <v>23</v>
      </c>
      <c r="C868" s="28"/>
      <c r="D868" s="28"/>
      <c r="E868" s="59">
        <v>400000</v>
      </c>
      <c r="F868" s="59"/>
      <c r="G868" s="11">
        <f>G867+E868-F868</f>
        <v>-35596307.389999986</v>
      </c>
    </row>
    <row r="869" spans="1:7">
      <c r="A869" s="40">
        <v>41890</v>
      </c>
      <c r="B869" s="102" t="s">
        <v>23</v>
      </c>
      <c r="C869" s="28"/>
      <c r="D869" s="28"/>
      <c r="E869" s="59">
        <v>400000</v>
      </c>
      <c r="F869" s="59"/>
      <c r="G869" s="11">
        <f t="shared" ref="G869:G877" si="13">G868+E869-F869</f>
        <v>-35196307.389999986</v>
      </c>
    </row>
    <row r="870" spans="1:7" ht="17.25" customHeight="1">
      <c r="A870" s="100" t="s">
        <v>1224</v>
      </c>
      <c r="B870" s="71" t="s">
        <v>1205</v>
      </c>
      <c r="C870" s="58" t="s">
        <v>1226</v>
      </c>
      <c r="D870" s="58" t="s">
        <v>1227</v>
      </c>
      <c r="E870" s="101"/>
      <c r="F870" s="101">
        <v>200000</v>
      </c>
      <c r="G870" s="11">
        <f t="shared" si="13"/>
        <v>-35396307.389999986</v>
      </c>
    </row>
    <row r="871" spans="1:7" ht="20.25" customHeight="1">
      <c r="A871" s="100" t="s">
        <v>1225</v>
      </c>
      <c r="B871" s="71" t="s">
        <v>1220</v>
      </c>
      <c r="C871" s="58" t="s">
        <v>1228</v>
      </c>
      <c r="D871" s="58" t="s">
        <v>1229</v>
      </c>
      <c r="E871" s="101"/>
      <c r="F871" s="101">
        <v>160000</v>
      </c>
      <c r="G871" s="11">
        <f t="shared" si="13"/>
        <v>-35556307.389999986</v>
      </c>
    </row>
    <row r="872" spans="1:7" ht="22.5" customHeight="1">
      <c r="A872" s="100" t="s">
        <v>1219</v>
      </c>
      <c r="B872" s="71" t="s">
        <v>1220</v>
      </c>
      <c r="C872" s="58" t="s">
        <v>1230</v>
      </c>
      <c r="D872" s="58" t="s">
        <v>1231</v>
      </c>
      <c r="E872" s="101"/>
      <c r="F872" s="101">
        <v>160000</v>
      </c>
      <c r="G872" s="11">
        <f t="shared" si="13"/>
        <v>-35716307.389999986</v>
      </c>
    </row>
    <row r="873" spans="1:7" ht="18" customHeight="1">
      <c r="A873" s="100" t="s">
        <v>1219</v>
      </c>
      <c r="B873" s="71" t="s">
        <v>1221</v>
      </c>
      <c r="C873" s="58" t="s">
        <v>1232</v>
      </c>
      <c r="D873" s="58" t="s">
        <v>1233</v>
      </c>
      <c r="E873" s="101"/>
      <c r="F873" s="101">
        <v>200500</v>
      </c>
      <c r="G873" s="11">
        <f t="shared" si="13"/>
        <v>-35916807.389999986</v>
      </c>
    </row>
    <row r="874" spans="1:7" ht="21.75" customHeight="1">
      <c r="A874" s="100" t="s">
        <v>1219</v>
      </c>
      <c r="B874" s="71" t="s">
        <v>219</v>
      </c>
      <c r="C874" s="58" t="s">
        <v>1234</v>
      </c>
      <c r="D874" s="58" t="s">
        <v>1235</v>
      </c>
      <c r="E874" s="101"/>
      <c r="F874" s="101">
        <v>630000</v>
      </c>
      <c r="G874" s="11">
        <f t="shared" si="13"/>
        <v>-36546807.389999986</v>
      </c>
    </row>
    <row r="875" spans="1:7" ht="21" customHeight="1">
      <c r="A875" s="100" t="s">
        <v>1219</v>
      </c>
      <c r="B875" s="71" t="s">
        <v>974</v>
      </c>
      <c r="C875" s="58" t="s">
        <v>1236</v>
      </c>
      <c r="D875" s="58" t="s">
        <v>1237</v>
      </c>
      <c r="E875" s="101"/>
      <c r="F875" s="101">
        <v>480000</v>
      </c>
      <c r="G875" s="11">
        <f t="shared" si="13"/>
        <v>-37026807.389999986</v>
      </c>
    </row>
    <row r="876" spans="1:7" ht="19.5" customHeight="1">
      <c r="A876" s="100" t="s">
        <v>1222</v>
      </c>
      <c r="B876" s="71" t="s">
        <v>1223</v>
      </c>
      <c r="C876" s="58" t="s">
        <v>1238</v>
      </c>
      <c r="D876" s="58" t="s">
        <v>1239</v>
      </c>
      <c r="E876" s="101"/>
      <c r="F876" s="101">
        <v>360000</v>
      </c>
      <c r="G876" s="11">
        <f t="shared" si="13"/>
        <v>-37386807.389999986</v>
      </c>
    </row>
    <row r="877" spans="1:7">
      <c r="A877" s="40"/>
      <c r="B877" s="43"/>
      <c r="C877" s="55"/>
      <c r="D877" s="55"/>
      <c r="E877" s="59"/>
      <c r="F877" s="59">
        <v>8762</v>
      </c>
      <c r="G877" s="11">
        <f t="shared" si="13"/>
        <v>-37395569.389999986</v>
      </c>
    </row>
    <row r="878" spans="1:7">
      <c r="A878" s="17"/>
      <c r="B878" s="12" t="s">
        <v>182</v>
      </c>
      <c r="C878" s="23"/>
      <c r="D878" s="23"/>
      <c r="E878" s="36">
        <f>SUM(E867:E877)</f>
        <v>800000</v>
      </c>
      <c r="F878" s="36">
        <f>SUM(F867:F877)</f>
        <v>2199262</v>
      </c>
      <c r="G878" s="9">
        <f>G867+E878-F878</f>
        <v>-37395569.389999986</v>
      </c>
    </row>
    <row r="879" spans="1:7">
      <c r="G879" s="29"/>
    </row>
    <row r="880" spans="1:7">
      <c r="E880" s="85">
        <f>E878+E828+E787+E686+E593</f>
        <v>8228000</v>
      </c>
      <c r="G880" s="29"/>
    </row>
    <row r="881" spans="2:7">
      <c r="G881" s="46"/>
    </row>
    <row r="887" spans="2:7">
      <c r="B887" s="1" t="s">
        <v>1168</v>
      </c>
      <c r="C887" s="1"/>
      <c r="D887" s="1"/>
      <c r="E887" s="1" t="s">
        <v>29</v>
      </c>
    </row>
    <row r="888" spans="2:7">
      <c r="B888" s="1" t="s">
        <v>1169</v>
      </c>
      <c r="C888" s="1"/>
      <c r="D888" s="1"/>
      <c r="E888" s="1" t="s">
        <v>1043</v>
      </c>
    </row>
    <row r="889" spans="2:7">
      <c r="B889" s="1" t="s">
        <v>30</v>
      </c>
      <c r="E889" s="1" t="s">
        <v>1044</v>
      </c>
    </row>
    <row r="904" spans="1:7" ht="18.75">
      <c r="A904" s="126" t="s">
        <v>0</v>
      </c>
      <c r="B904" s="126"/>
      <c r="C904" s="126"/>
      <c r="D904" s="126"/>
      <c r="E904" s="126"/>
      <c r="F904" s="126"/>
      <c r="G904" s="126"/>
    </row>
    <row r="905" spans="1:7" ht="15.75">
      <c r="A905" s="127" t="s">
        <v>1</v>
      </c>
      <c r="B905" s="127"/>
      <c r="C905" s="127"/>
      <c r="D905" s="127"/>
      <c r="E905" s="127"/>
      <c r="F905" s="127"/>
      <c r="G905" s="127"/>
    </row>
    <row r="906" spans="1:7" ht="15.75">
      <c r="A906" s="127" t="s">
        <v>2</v>
      </c>
      <c r="B906" s="127"/>
      <c r="C906" s="127"/>
      <c r="D906" s="127"/>
      <c r="E906" s="127"/>
      <c r="F906" s="127"/>
      <c r="G906" s="127"/>
    </row>
    <row r="907" spans="1:7" ht="15.75">
      <c r="A907" s="127" t="s">
        <v>620</v>
      </c>
      <c r="B907" s="127"/>
      <c r="C907" s="127"/>
      <c r="D907" s="127"/>
      <c r="E907" s="127"/>
      <c r="F907" s="127"/>
      <c r="G907" s="127"/>
    </row>
    <row r="908" spans="1:7" ht="15.75">
      <c r="A908" s="128">
        <v>41913</v>
      </c>
      <c r="B908" s="127"/>
      <c r="C908" s="127"/>
      <c r="D908" s="127"/>
      <c r="E908" s="127"/>
      <c r="F908" s="127"/>
      <c r="G908" s="127"/>
    </row>
    <row r="909" spans="1:7" ht="15.75">
      <c r="A909" s="128" t="s">
        <v>330</v>
      </c>
      <c r="B909" s="127"/>
      <c r="C909" s="127"/>
      <c r="D909" s="127"/>
      <c r="E909" s="127"/>
      <c r="F909" s="127"/>
      <c r="G909" s="127"/>
    </row>
    <row r="910" spans="1:7" ht="15.75">
      <c r="A910" s="4" t="s">
        <v>4</v>
      </c>
      <c r="B910" s="5" t="s">
        <v>5</v>
      </c>
      <c r="C910" s="5" t="s">
        <v>183</v>
      </c>
      <c r="D910" s="5" t="s">
        <v>184</v>
      </c>
      <c r="E910" s="5" t="s">
        <v>6</v>
      </c>
      <c r="F910" s="5" t="s">
        <v>7</v>
      </c>
      <c r="G910" s="5" t="s">
        <v>8</v>
      </c>
    </row>
    <row r="911" spans="1:7">
      <c r="A911" s="33"/>
      <c r="B911" s="34" t="s">
        <v>181</v>
      </c>
      <c r="C911" s="28"/>
      <c r="D911" s="28"/>
      <c r="E911" s="59">
        <v>0</v>
      </c>
      <c r="F911" s="59">
        <v>0</v>
      </c>
      <c r="G911" s="9">
        <f>G878</f>
        <v>-37395569.389999986</v>
      </c>
    </row>
    <row r="912" spans="1:7">
      <c r="A912" s="100" t="s">
        <v>1250</v>
      </c>
      <c r="B912" s="71" t="s">
        <v>1094</v>
      </c>
      <c r="C912" s="58" t="s">
        <v>1251</v>
      </c>
      <c r="D912" s="58" t="s">
        <v>1252</v>
      </c>
      <c r="E912" s="59"/>
      <c r="F912" s="106">
        <v>300000</v>
      </c>
      <c r="G912" s="11">
        <f>G911+E912-F912</f>
        <v>-37695569.389999986</v>
      </c>
    </row>
    <row r="913" spans="1:7">
      <c r="A913" s="100" t="s">
        <v>1250</v>
      </c>
      <c r="B913" s="102" t="s">
        <v>1269</v>
      </c>
      <c r="C913" s="58"/>
      <c r="D913" s="58"/>
      <c r="E913" s="59"/>
      <c r="F913" s="106">
        <v>362069</v>
      </c>
      <c r="G913" s="11">
        <f t="shared" ref="G913:G923" si="14">G912+E913-F913</f>
        <v>-38057638.389999986</v>
      </c>
    </row>
    <row r="914" spans="1:7">
      <c r="A914" s="100" t="s">
        <v>1242</v>
      </c>
      <c r="B914" s="102" t="s">
        <v>23</v>
      </c>
      <c r="C914" s="58"/>
      <c r="D914" s="58"/>
      <c r="E914" s="59">
        <v>500000</v>
      </c>
      <c r="F914" s="106"/>
      <c r="G914" s="11">
        <f t="shared" si="14"/>
        <v>-37557638.389999986</v>
      </c>
    </row>
    <row r="915" spans="1:7">
      <c r="A915" s="100" t="s">
        <v>1242</v>
      </c>
      <c r="B915" s="71" t="s">
        <v>193</v>
      </c>
      <c r="C915" s="58" t="s">
        <v>1253</v>
      </c>
      <c r="D915" s="58" t="s">
        <v>1254</v>
      </c>
      <c r="E915" s="59"/>
      <c r="F915" s="106">
        <v>300000</v>
      </c>
      <c r="G915" s="11">
        <f t="shared" si="14"/>
        <v>-37857638.389999986</v>
      </c>
    </row>
    <row r="916" spans="1:7">
      <c r="A916" s="100" t="s">
        <v>1255</v>
      </c>
      <c r="B916" s="71" t="s">
        <v>974</v>
      </c>
      <c r="C916" s="58" t="s">
        <v>1259</v>
      </c>
      <c r="D916" s="58" t="s">
        <v>1260</v>
      </c>
      <c r="E916" s="101"/>
      <c r="F916" s="106">
        <v>900000</v>
      </c>
      <c r="G916" s="11">
        <f t="shared" si="14"/>
        <v>-38757638.389999986</v>
      </c>
    </row>
    <row r="917" spans="1:7">
      <c r="A917" s="100" t="s">
        <v>1255</v>
      </c>
      <c r="B917" s="71" t="s">
        <v>1256</v>
      </c>
      <c r="C917" s="58" t="s">
        <v>1261</v>
      </c>
      <c r="D917" s="58" t="s">
        <v>1262</v>
      </c>
      <c r="E917" s="101"/>
      <c r="F917" s="106">
        <v>120000</v>
      </c>
      <c r="G917" s="11">
        <f t="shared" si="14"/>
        <v>-38877638.389999986</v>
      </c>
    </row>
    <row r="918" spans="1:7">
      <c r="A918" s="100" t="s">
        <v>1257</v>
      </c>
      <c r="B918" s="71" t="s">
        <v>1258</v>
      </c>
      <c r="C918" s="58" t="s">
        <v>1263</v>
      </c>
      <c r="D918" s="58" t="s">
        <v>1264</v>
      </c>
      <c r="E918" s="101"/>
      <c r="F918" s="106">
        <v>145600</v>
      </c>
      <c r="G918" s="11">
        <f t="shared" si="14"/>
        <v>-39023238.389999986</v>
      </c>
    </row>
    <row r="919" spans="1:7">
      <c r="A919" s="100" t="s">
        <v>1244</v>
      </c>
      <c r="B919" s="71" t="s">
        <v>23</v>
      </c>
      <c r="C919" s="58"/>
      <c r="D919" s="58"/>
      <c r="E919" s="101">
        <v>141700</v>
      </c>
      <c r="F919" s="106"/>
      <c r="G919" s="11">
        <f>G918+E919-F919</f>
        <v>-38881538.389999986</v>
      </c>
    </row>
    <row r="920" spans="1:7">
      <c r="A920" s="100" t="s">
        <v>1265</v>
      </c>
      <c r="B920" s="71" t="s">
        <v>23</v>
      </c>
      <c r="C920" s="58"/>
      <c r="D920" s="58"/>
      <c r="E920" s="101">
        <v>300000</v>
      </c>
      <c r="F920" s="106"/>
      <c r="G920" s="11">
        <f t="shared" si="14"/>
        <v>-38581538.389999986</v>
      </c>
    </row>
    <row r="921" spans="1:7">
      <c r="A921" s="100" t="s">
        <v>1266</v>
      </c>
      <c r="B921" s="71" t="s">
        <v>29</v>
      </c>
      <c r="C921" s="58" t="s">
        <v>1267</v>
      </c>
      <c r="D921" s="58" t="s">
        <v>1268</v>
      </c>
      <c r="E921" s="101"/>
      <c r="F921" s="106">
        <v>800000</v>
      </c>
      <c r="G921" s="11">
        <f t="shared" si="14"/>
        <v>-39381538.389999986</v>
      </c>
    </row>
    <row r="922" spans="1:7">
      <c r="A922" s="100" t="s">
        <v>1266</v>
      </c>
      <c r="B922" s="71" t="s">
        <v>1270</v>
      </c>
      <c r="C922" s="58"/>
      <c r="D922" s="58"/>
      <c r="E922" s="101"/>
      <c r="F922" s="106">
        <v>10262.4</v>
      </c>
      <c r="G922" s="11">
        <f t="shared" si="14"/>
        <v>-39391800.789999984</v>
      </c>
    </row>
    <row r="923" spans="1:7">
      <c r="A923" s="100" t="s">
        <v>1266</v>
      </c>
      <c r="B923" s="71" t="s">
        <v>1271</v>
      </c>
      <c r="C923" s="58"/>
      <c r="D923" s="58"/>
      <c r="E923" s="101"/>
      <c r="F923" s="106">
        <v>57931</v>
      </c>
      <c r="G923" s="11">
        <f t="shared" si="14"/>
        <v>-39449731.789999984</v>
      </c>
    </row>
    <row r="924" spans="1:7">
      <c r="A924" s="17"/>
      <c r="B924" s="12" t="s">
        <v>182</v>
      </c>
      <c r="C924" s="23"/>
      <c r="D924" s="23"/>
      <c r="E924" s="36">
        <f>SUM(E911:E923)</f>
        <v>941700</v>
      </c>
      <c r="F924" s="36">
        <f>SUM(F911:F923)</f>
        <v>2995862.4</v>
      </c>
      <c r="G924" s="9">
        <f>G911+E924-F924</f>
        <v>-39449731.789999984</v>
      </c>
    </row>
    <row r="925" spans="1:7">
      <c r="G925" s="29"/>
    </row>
    <row r="926" spans="1:7">
      <c r="E926" s="85"/>
      <c r="G926" s="29"/>
    </row>
    <row r="927" spans="1:7">
      <c r="G927" s="46"/>
    </row>
    <row r="933" spans="2:5">
      <c r="B933" s="1" t="s">
        <v>1168</v>
      </c>
      <c r="C933" s="1"/>
      <c r="D933" s="1"/>
      <c r="E933" s="1" t="s">
        <v>29</v>
      </c>
    </row>
    <row r="934" spans="2:5">
      <c r="B934" s="1" t="s">
        <v>1169</v>
      </c>
      <c r="C934" s="1"/>
      <c r="D934" s="1"/>
      <c r="E934" s="1" t="s">
        <v>1043</v>
      </c>
    </row>
    <row r="935" spans="2:5">
      <c r="B935" s="1" t="s">
        <v>30</v>
      </c>
      <c r="E935" s="1" t="s">
        <v>1044</v>
      </c>
    </row>
    <row r="950" spans="1:7" ht="18.75">
      <c r="A950" s="126" t="s">
        <v>0</v>
      </c>
      <c r="B950" s="126"/>
      <c r="C950" s="126"/>
      <c r="D950" s="126"/>
      <c r="E950" s="126"/>
      <c r="F950" s="126"/>
      <c r="G950" s="126"/>
    </row>
    <row r="951" spans="1:7" ht="15.75">
      <c r="A951" s="127" t="s">
        <v>1</v>
      </c>
      <c r="B951" s="127"/>
      <c r="C951" s="127"/>
      <c r="D951" s="127"/>
      <c r="E951" s="127"/>
      <c r="F951" s="127"/>
      <c r="G951" s="127"/>
    </row>
    <row r="952" spans="1:7" ht="15.75">
      <c r="A952" s="127" t="s">
        <v>2</v>
      </c>
      <c r="B952" s="127"/>
      <c r="C952" s="127"/>
      <c r="D952" s="127"/>
      <c r="E952" s="127"/>
      <c r="F952" s="127"/>
      <c r="G952" s="127"/>
    </row>
    <row r="953" spans="1:7" ht="15.75">
      <c r="A953" s="127" t="s">
        <v>620</v>
      </c>
      <c r="B953" s="127"/>
      <c r="C953" s="127"/>
      <c r="D953" s="127"/>
      <c r="E953" s="127"/>
      <c r="F953" s="127"/>
      <c r="G953" s="127"/>
    </row>
    <row r="954" spans="1:7" ht="15.75">
      <c r="A954" s="128">
        <v>41944</v>
      </c>
      <c r="B954" s="127"/>
      <c r="C954" s="127"/>
      <c r="D954" s="127"/>
      <c r="E954" s="127"/>
      <c r="F954" s="127"/>
      <c r="G954" s="127"/>
    </row>
    <row r="955" spans="1:7" ht="15.75">
      <c r="A955" s="128" t="s">
        <v>330</v>
      </c>
      <c r="B955" s="127"/>
      <c r="C955" s="127"/>
      <c r="D955" s="127"/>
      <c r="E955" s="127"/>
      <c r="F955" s="127"/>
      <c r="G955" s="127"/>
    </row>
    <row r="956" spans="1:7" ht="15.75">
      <c r="A956" s="4" t="s">
        <v>4</v>
      </c>
      <c r="B956" s="5" t="s">
        <v>5</v>
      </c>
      <c r="C956" s="5" t="s">
        <v>183</v>
      </c>
      <c r="D956" s="5" t="s">
        <v>184</v>
      </c>
      <c r="E956" s="5" t="s">
        <v>6</v>
      </c>
      <c r="F956" s="5" t="s">
        <v>7</v>
      </c>
      <c r="G956" s="5" t="s">
        <v>8</v>
      </c>
    </row>
    <row r="957" spans="1:7">
      <c r="A957" s="33"/>
      <c r="B957" s="34" t="s">
        <v>181</v>
      </c>
      <c r="C957" s="28"/>
      <c r="D957" s="28"/>
      <c r="E957" s="59">
        <v>0</v>
      </c>
      <c r="F957" s="59">
        <v>0</v>
      </c>
      <c r="G957" s="9">
        <f>G924</f>
        <v>-39449731.789999984</v>
      </c>
    </row>
    <row r="958" spans="1:7">
      <c r="A958" s="100" t="s">
        <v>1272</v>
      </c>
      <c r="B958" s="102" t="s">
        <v>23</v>
      </c>
      <c r="C958" s="58"/>
      <c r="D958" s="58"/>
      <c r="E958" s="59">
        <v>185000</v>
      </c>
      <c r="F958" s="106"/>
      <c r="G958" s="11">
        <f>G957+E958-F958</f>
        <v>-39264731.789999984</v>
      </c>
    </row>
    <row r="959" spans="1:7">
      <c r="A959" s="100" t="s">
        <v>1273</v>
      </c>
      <c r="B959" s="102" t="s">
        <v>23</v>
      </c>
      <c r="C959" s="58"/>
      <c r="D959" s="58"/>
      <c r="E959" s="59">
        <v>175000</v>
      </c>
      <c r="F959" s="106"/>
      <c r="G959" s="11">
        <f t="shared" ref="G959:G963" si="15">G958+E959-F959</f>
        <v>-39089731.789999984</v>
      </c>
    </row>
    <row r="960" spans="1:7">
      <c r="A960" s="100" t="s">
        <v>1273</v>
      </c>
      <c r="B960" s="71" t="s">
        <v>382</v>
      </c>
      <c r="C960" s="58" t="s">
        <v>1274</v>
      </c>
      <c r="D960" s="58" t="s">
        <v>1275</v>
      </c>
      <c r="E960" s="59"/>
      <c r="F960" s="106">
        <v>300000</v>
      </c>
      <c r="G960" s="11">
        <f t="shared" si="15"/>
        <v>-39389731.789999984</v>
      </c>
    </row>
    <row r="961" spans="1:7">
      <c r="A961" s="100" t="s">
        <v>1276</v>
      </c>
      <c r="B961" s="102" t="s">
        <v>23</v>
      </c>
      <c r="C961" s="58"/>
      <c r="D961" s="58"/>
      <c r="E961" s="59">
        <v>2990000</v>
      </c>
      <c r="F961" s="106"/>
      <c r="G961" s="11">
        <f t="shared" si="15"/>
        <v>-36399731.789999984</v>
      </c>
    </row>
    <row r="962" spans="1:7">
      <c r="A962" s="100" t="s">
        <v>1277</v>
      </c>
      <c r="B962" s="71" t="s">
        <v>884</v>
      </c>
      <c r="C962" s="58" t="s">
        <v>1278</v>
      </c>
      <c r="D962" s="58" t="s">
        <v>1279</v>
      </c>
      <c r="E962" s="59"/>
      <c r="F962" s="106">
        <v>65000</v>
      </c>
      <c r="G962" s="11">
        <f t="shared" si="15"/>
        <v>-36464731.789999984</v>
      </c>
    </row>
    <row r="963" spans="1:7">
      <c r="A963" s="100" t="s">
        <v>1266</v>
      </c>
      <c r="B963" s="71" t="s">
        <v>1270</v>
      </c>
      <c r="C963" s="58"/>
      <c r="D963" s="58"/>
      <c r="E963" s="101"/>
      <c r="F963" s="106">
        <v>1460</v>
      </c>
      <c r="G963" s="11">
        <f t="shared" si="15"/>
        <v>-36466191.789999984</v>
      </c>
    </row>
    <row r="964" spans="1:7">
      <c r="A964" s="17"/>
      <c r="B964" s="12" t="s">
        <v>182</v>
      </c>
      <c r="C964" s="23"/>
      <c r="D964" s="23"/>
      <c r="E964" s="36">
        <f>SUM(E957:E963)</f>
        <v>3350000</v>
      </c>
      <c r="F964" s="36">
        <f>SUM(F957:F963)</f>
        <v>366460</v>
      </c>
      <c r="G964" s="9">
        <f>G957+E964-F964</f>
        <v>-36466191.789999984</v>
      </c>
    </row>
    <row r="965" spans="1:7">
      <c r="G965" s="29"/>
    </row>
    <row r="966" spans="1:7">
      <c r="E966" s="85"/>
      <c r="G966" s="29"/>
    </row>
    <row r="967" spans="1:7">
      <c r="G967" s="46"/>
    </row>
    <row r="973" spans="1:7">
      <c r="B973" s="1" t="s">
        <v>1168</v>
      </c>
      <c r="C973" s="1"/>
      <c r="D973" s="1"/>
      <c r="E973" s="1" t="s">
        <v>29</v>
      </c>
    </row>
    <row r="974" spans="1:7">
      <c r="B974" s="1" t="s">
        <v>1169</v>
      </c>
      <c r="C974" s="1"/>
      <c r="D974" s="1"/>
      <c r="E974" s="1" t="s">
        <v>1043</v>
      </c>
    </row>
    <row r="975" spans="1:7">
      <c r="B975" s="1" t="s">
        <v>30</v>
      </c>
      <c r="E975" s="1" t="s">
        <v>1044</v>
      </c>
    </row>
    <row r="996" spans="1:7" ht="18.75">
      <c r="A996" s="126" t="s">
        <v>0</v>
      </c>
      <c r="B996" s="126"/>
      <c r="C996" s="126"/>
      <c r="D996" s="126"/>
      <c r="E996" s="126"/>
      <c r="F996" s="126"/>
      <c r="G996" s="126"/>
    </row>
    <row r="997" spans="1:7" ht="15.75">
      <c r="A997" s="127" t="s">
        <v>1</v>
      </c>
      <c r="B997" s="127"/>
      <c r="C997" s="127"/>
      <c r="D997" s="127"/>
      <c r="E997" s="127"/>
      <c r="F997" s="127"/>
      <c r="G997" s="127"/>
    </row>
    <row r="998" spans="1:7" ht="15.75">
      <c r="A998" s="127" t="s">
        <v>2</v>
      </c>
      <c r="B998" s="127"/>
      <c r="C998" s="127"/>
      <c r="D998" s="127"/>
      <c r="E998" s="127"/>
      <c r="F998" s="127"/>
      <c r="G998" s="127"/>
    </row>
    <row r="999" spans="1:7" ht="15.75">
      <c r="A999" s="127" t="s">
        <v>620</v>
      </c>
      <c r="B999" s="127"/>
      <c r="C999" s="127"/>
      <c r="D999" s="127"/>
      <c r="E999" s="127"/>
      <c r="F999" s="127"/>
      <c r="G999" s="127"/>
    </row>
    <row r="1000" spans="1:7" ht="15.75">
      <c r="A1000" s="128">
        <v>41974</v>
      </c>
      <c r="B1000" s="127"/>
      <c r="C1000" s="127"/>
      <c r="D1000" s="127"/>
      <c r="E1000" s="127"/>
      <c r="F1000" s="127"/>
      <c r="G1000" s="127"/>
    </row>
    <row r="1001" spans="1:7" ht="15.75">
      <c r="A1001" s="128" t="s">
        <v>330</v>
      </c>
      <c r="B1001" s="127"/>
      <c r="C1001" s="127"/>
      <c r="D1001" s="127"/>
      <c r="E1001" s="127"/>
      <c r="F1001" s="127"/>
      <c r="G1001" s="127"/>
    </row>
    <row r="1002" spans="1:7" ht="15.75">
      <c r="A1002" s="4" t="s">
        <v>4</v>
      </c>
      <c r="B1002" s="5" t="s">
        <v>5</v>
      </c>
      <c r="C1002" s="5" t="s">
        <v>183</v>
      </c>
      <c r="D1002" s="5" t="s">
        <v>184</v>
      </c>
      <c r="E1002" s="5" t="s">
        <v>6</v>
      </c>
      <c r="F1002" s="5" t="s">
        <v>7</v>
      </c>
      <c r="G1002" s="5" t="s">
        <v>8</v>
      </c>
    </row>
    <row r="1003" spans="1:7">
      <c r="A1003" s="33"/>
      <c r="B1003" s="34" t="s">
        <v>181</v>
      </c>
      <c r="C1003" s="28"/>
      <c r="D1003" s="28"/>
      <c r="E1003" s="59">
        <v>0</v>
      </c>
      <c r="F1003" s="59">
        <v>0</v>
      </c>
      <c r="G1003" s="9">
        <f>G964</f>
        <v>-36466191.789999984</v>
      </c>
    </row>
    <row r="1004" spans="1:7">
      <c r="A1004" s="40">
        <v>41974</v>
      </c>
      <c r="B1004" s="43" t="s">
        <v>213</v>
      </c>
      <c r="C1004" s="28"/>
      <c r="D1004" s="28"/>
      <c r="E1004" s="59">
        <v>500000</v>
      </c>
      <c r="F1004" s="59"/>
      <c r="G1004" s="11">
        <f>G1003+E1004-F1004</f>
        <v>-35966191.789999984</v>
      </c>
    </row>
    <row r="1005" spans="1:7">
      <c r="A1005" s="40">
        <v>41976</v>
      </c>
      <c r="B1005" s="43" t="s">
        <v>213</v>
      </c>
      <c r="C1005" s="28"/>
      <c r="D1005" s="28"/>
      <c r="E1005" s="59">
        <v>170000</v>
      </c>
      <c r="F1005" s="59"/>
      <c r="G1005" s="11">
        <f t="shared" ref="G1005:G1008" si="16">G1004+E1005-F1005</f>
        <v>-35796191.789999984</v>
      </c>
    </row>
    <row r="1006" spans="1:7" ht="30">
      <c r="A1006" s="100" t="s">
        <v>1280</v>
      </c>
      <c r="B1006" s="71" t="s">
        <v>1175</v>
      </c>
      <c r="C1006" s="58" t="s">
        <v>1286</v>
      </c>
      <c r="D1006" s="58" t="s">
        <v>1287</v>
      </c>
      <c r="E1006" s="59"/>
      <c r="F1006" s="59">
        <v>600000</v>
      </c>
      <c r="G1006" s="11">
        <f t="shared" si="16"/>
        <v>-36396191.789999984</v>
      </c>
    </row>
    <row r="1007" spans="1:7" ht="30">
      <c r="A1007" s="100" t="s">
        <v>1281</v>
      </c>
      <c r="B1007" s="71" t="s">
        <v>571</v>
      </c>
      <c r="C1007" s="58" t="s">
        <v>1288</v>
      </c>
      <c r="D1007" s="58" t="s">
        <v>1289</v>
      </c>
      <c r="E1007" s="59"/>
      <c r="F1007" s="59">
        <v>3051330</v>
      </c>
      <c r="G1007" s="11">
        <f t="shared" si="16"/>
        <v>-39447521.789999984</v>
      </c>
    </row>
    <row r="1008" spans="1:7">
      <c r="A1008" s="40">
        <v>42004</v>
      </c>
      <c r="B1008" s="43" t="s">
        <v>1270</v>
      </c>
      <c r="C1008" s="28"/>
      <c r="D1008" s="28"/>
      <c r="E1008" s="59"/>
      <c r="F1008" s="59">
        <v>14605.32</v>
      </c>
      <c r="G1008" s="11">
        <f t="shared" si="16"/>
        <v>-39462127.109999985</v>
      </c>
    </row>
    <row r="1009" spans="1:7">
      <c r="A1009" s="17"/>
      <c r="B1009" s="12" t="s">
        <v>182</v>
      </c>
      <c r="C1009" s="23"/>
      <c r="D1009" s="23"/>
      <c r="E1009" s="36">
        <f>SUM(E1003:E1008)</f>
        <v>670000</v>
      </c>
      <c r="F1009" s="36">
        <f>SUM(F1003:F1008)</f>
        <v>3665935.32</v>
      </c>
      <c r="G1009" s="9">
        <f>G1003+E1009-F1009</f>
        <v>-39462127.109999985</v>
      </c>
    </row>
    <row r="1010" spans="1:7">
      <c r="G1010" s="29"/>
    </row>
    <row r="1011" spans="1:7">
      <c r="E1011" s="85"/>
      <c r="G1011" s="29"/>
    </row>
    <row r="1012" spans="1:7">
      <c r="G1012" s="46"/>
    </row>
    <row r="1018" spans="1:7">
      <c r="B1018" s="1" t="s">
        <v>1168</v>
      </c>
      <c r="C1018" s="1"/>
      <c r="D1018" s="1"/>
      <c r="E1018" s="1" t="s">
        <v>29</v>
      </c>
    </row>
    <row r="1019" spans="1:7">
      <c r="B1019" s="1" t="s">
        <v>1169</v>
      </c>
      <c r="C1019" s="1"/>
      <c r="D1019" s="1"/>
      <c r="E1019" s="1" t="s">
        <v>1043</v>
      </c>
    </row>
    <row r="1020" spans="1:7">
      <c r="B1020" s="1" t="s">
        <v>30</v>
      </c>
      <c r="E1020" s="1" t="s">
        <v>1044</v>
      </c>
    </row>
    <row r="1040" spans="1:7" ht="18.75">
      <c r="A1040" s="126" t="s">
        <v>0</v>
      </c>
      <c r="B1040" s="126"/>
      <c r="C1040" s="126"/>
      <c r="D1040" s="126"/>
      <c r="E1040" s="126"/>
      <c r="F1040" s="126"/>
      <c r="G1040" s="126"/>
    </row>
    <row r="1041" spans="1:7" ht="15.75">
      <c r="A1041" s="127" t="s">
        <v>1</v>
      </c>
      <c r="B1041" s="127"/>
      <c r="C1041" s="127"/>
      <c r="D1041" s="127"/>
      <c r="E1041" s="127"/>
      <c r="F1041" s="127"/>
      <c r="G1041" s="127"/>
    </row>
    <row r="1042" spans="1:7" ht="15.75">
      <c r="A1042" s="127" t="s">
        <v>2</v>
      </c>
      <c r="B1042" s="127"/>
      <c r="C1042" s="127"/>
      <c r="D1042" s="127"/>
      <c r="E1042" s="127"/>
      <c r="F1042" s="127"/>
      <c r="G1042" s="127"/>
    </row>
    <row r="1043" spans="1:7" ht="15.75">
      <c r="A1043" s="127" t="s">
        <v>620</v>
      </c>
      <c r="B1043" s="127"/>
      <c r="C1043" s="127"/>
      <c r="D1043" s="127"/>
      <c r="E1043" s="127"/>
      <c r="F1043" s="127"/>
      <c r="G1043" s="127"/>
    </row>
    <row r="1044" spans="1:7" ht="15.75">
      <c r="A1044" s="128">
        <v>42005</v>
      </c>
      <c r="B1044" s="127"/>
      <c r="C1044" s="127"/>
      <c r="D1044" s="127"/>
      <c r="E1044" s="127"/>
      <c r="F1044" s="127"/>
      <c r="G1044" s="127"/>
    </row>
    <row r="1045" spans="1:7" ht="15.75">
      <c r="A1045" s="128" t="s">
        <v>330</v>
      </c>
      <c r="B1045" s="127"/>
      <c r="C1045" s="127"/>
      <c r="D1045" s="127"/>
      <c r="E1045" s="127"/>
      <c r="F1045" s="127"/>
      <c r="G1045" s="127"/>
    </row>
    <row r="1046" spans="1:7" ht="15.75">
      <c r="A1046" s="4" t="s">
        <v>4</v>
      </c>
      <c r="B1046" s="5" t="s">
        <v>5</v>
      </c>
      <c r="C1046" s="5" t="s">
        <v>183</v>
      </c>
      <c r="D1046" s="5" t="s">
        <v>184</v>
      </c>
      <c r="E1046" s="5" t="s">
        <v>6</v>
      </c>
      <c r="F1046" s="5" t="s">
        <v>7</v>
      </c>
      <c r="G1046" s="5" t="s">
        <v>8</v>
      </c>
    </row>
    <row r="1047" spans="1:7">
      <c r="A1047" s="33"/>
      <c r="B1047" s="34" t="s">
        <v>181</v>
      </c>
      <c r="C1047" s="28"/>
      <c r="D1047" s="28"/>
      <c r="E1047" s="59">
        <v>0</v>
      </c>
      <c r="F1047" s="59">
        <v>0</v>
      </c>
      <c r="G1047" s="9">
        <f>G1009</f>
        <v>-39462127.109999985</v>
      </c>
    </row>
    <row r="1048" spans="1:7">
      <c r="A1048" s="17"/>
      <c r="B1048" s="12" t="s">
        <v>182</v>
      </c>
      <c r="C1048" s="23"/>
      <c r="D1048" s="23"/>
      <c r="E1048" s="36">
        <f>SUM(E1047:E1047)</f>
        <v>0</v>
      </c>
      <c r="F1048" s="36">
        <f>SUM(F1047:F1047)</f>
        <v>0</v>
      </c>
      <c r="G1048" s="9">
        <f>G1047+E1048-F1048</f>
        <v>-39462127.109999985</v>
      </c>
    </row>
    <row r="1049" spans="1:7">
      <c r="G1049" s="29"/>
    </row>
    <row r="1050" spans="1:7">
      <c r="E1050" s="85"/>
      <c r="G1050" s="29"/>
    </row>
    <row r="1051" spans="1:7">
      <c r="G1051" s="46"/>
    </row>
    <row r="1057" spans="2:5">
      <c r="B1057" s="1" t="s">
        <v>28</v>
      </c>
      <c r="C1057" s="1"/>
      <c r="D1057" s="1"/>
      <c r="E1057" s="1" t="s">
        <v>29</v>
      </c>
    </row>
    <row r="1058" spans="2:5">
      <c r="B1058" s="1" t="s">
        <v>1303</v>
      </c>
      <c r="C1058" s="1"/>
      <c r="D1058" s="1"/>
      <c r="E1058" s="1" t="s">
        <v>1043</v>
      </c>
    </row>
    <row r="1059" spans="2:5">
      <c r="B1059" s="1" t="s">
        <v>30</v>
      </c>
      <c r="E1059" s="1" t="s">
        <v>1044</v>
      </c>
    </row>
    <row r="1086" spans="1:7" ht="18.75">
      <c r="A1086" s="126" t="s">
        <v>0</v>
      </c>
      <c r="B1086" s="126"/>
      <c r="C1086" s="126"/>
      <c r="D1086" s="126"/>
      <c r="E1086" s="126"/>
      <c r="F1086" s="126"/>
      <c r="G1086" s="126"/>
    </row>
    <row r="1087" spans="1:7" ht="15.75">
      <c r="A1087" s="127" t="s">
        <v>1</v>
      </c>
      <c r="B1087" s="127"/>
      <c r="C1087" s="127"/>
      <c r="D1087" s="127"/>
      <c r="E1087" s="127"/>
      <c r="F1087" s="127"/>
      <c r="G1087" s="127"/>
    </row>
    <row r="1088" spans="1:7" ht="15.75">
      <c r="A1088" s="127" t="s">
        <v>2</v>
      </c>
      <c r="B1088" s="127"/>
      <c r="C1088" s="127"/>
      <c r="D1088" s="127"/>
      <c r="E1088" s="127"/>
      <c r="F1088" s="127"/>
      <c r="G1088" s="127"/>
    </row>
    <row r="1089" spans="1:7" ht="15.75">
      <c r="A1089" s="127" t="s">
        <v>620</v>
      </c>
      <c r="B1089" s="127"/>
      <c r="C1089" s="127"/>
      <c r="D1089" s="127"/>
      <c r="E1089" s="127"/>
      <c r="F1089" s="127"/>
      <c r="G1089" s="127"/>
    </row>
    <row r="1090" spans="1:7" ht="15.75">
      <c r="A1090" s="128">
        <v>42036</v>
      </c>
      <c r="B1090" s="127"/>
      <c r="C1090" s="127"/>
      <c r="D1090" s="127"/>
      <c r="E1090" s="127"/>
      <c r="F1090" s="127"/>
      <c r="G1090" s="127"/>
    </row>
    <row r="1091" spans="1:7" ht="15.75">
      <c r="A1091" s="128" t="s">
        <v>330</v>
      </c>
      <c r="B1091" s="127"/>
      <c r="C1091" s="127"/>
      <c r="D1091" s="127"/>
      <c r="E1091" s="127"/>
      <c r="F1091" s="127"/>
      <c r="G1091" s="127"/>
    </row>
    <row r="1092" spans="1:7" ht="15.75">
      <c r="A1092" s="4" t="s">
        <v>4</v>
      </c>
      <c r="B1092" s="5" t="s">
        <v>5</v>
      </c>
      <c r="C1092" s="5" t="s">
        <v>183</v>
      </c>
      <c r="D1092" s="5" t="s">
        <v>184</v>
      </c>
      <c r="E1092" s="5" t="s">
        <v>6</v>
      </c>
      <c r="F1092" s="5" t="s">
        <v>7</v>
      </c>
      <c r="G1092" s="5" t="s">
        <v>8</v>
      </c>
    </row>
    <row r="1093" spans="1:7">
      <c r="A1093" s="33"/>
      <c r="B1093" s="34" t="s">
        <v>181</v>
      </c>
      <c r="C1093" s="28"/>
      <c r="D1093" s="28"/>
      <c r="E1093" s="59">
        <v>0</v>
      </c>
      <c r="F1093" s="59">
        <v>0</v>
      </c>
      <c r="G1093" s="9">
        <f>G1048</f>
        <v>-39462127.109999985</v>
      </c>
    </row>
    <row r="1094" spans="1:7">
      <c r="A1094" s="40">
        <v>42041</v>
      </c>
      <c r="B1094" s="107" t="s">
        <v>213</v>
      </c>
      <c r="C1094" s="28"/>
      <c r="D1094" s="28"/>
      <c r="E1094" s="59">
        <v>1200000</v>
      </c>
      <c r="F1094" s="59"/>
      <c r="G1094" s="9">
        <f>G1093+E1094-F1094</f>
        <v>-38262127.109999985</v>
      </c>
    </row>
    <row r="1095" spans="1:7">
      <c r="A1095" s="17"/>
      <c r="B1095" s="12" t="s">
        <v>182</v>
      </c>
      <c r="C1095" s="23"/>
      <c r="D1095" s="23"/>
      <c r="E1095" s="36">
        <f>SUM(E1093:E1094)</f>
        <v>1200000</v>
      </c>
      <c r="F1095" s="36">
        <f>SUM(F1093:F1094)</f>
        <v>0</v>
      </c>
      <c r="G1095" s="9">
        <f>G1093+E1095-F1095</f>
        <v>-38262127.109999985</v>
      </c>
    </row>
    <row r="1096" spans="1:7">
      <c r="G1096" s="29"/>
    </row>
    <row r="1097" spans="1:7">
      <c r="E1097" s="85"/>
      <c r="G1097" s="29"/>
    </row>
    <row r="1098" spans="1:7">
      <c r="G1098" s="46"/>
    </row>
    <row r="1104" spans="1:7">
      <c r="B1104" s="1" t="s">
        <v>28</v>
      </c>
      <c r="C1104" s="1"/>
      <c r="D1104" s="1"/>
      <c r="E1104" s="1" t="s">
        <v>29</v>
      </c>
    </row>
    <row r="1105" spans="2:5">
      <c r="B1105" s="1" t="s">
        <v>1303</v>
      </c>
      <c r="C1105" s="1"/>
      <c r="D1105" s="1"/>
      <c r="E1105" s="1" t="s">
        <v>1043</v>
      </c>
    </row>
    <row r="1106" spans="2:5">
      <c r="B1106" s="1" t="s">
        <v>30</v>
      </c>
      <c r="E1106" s="1" t="s">
        <v>1044</v>
      </c>
    </row>
    <row r="1132" spans="1:7" ht="18.75">
      <c r="A1132" s="126" t="s">
        <v>0</v>
      </c>
      <c r="B1132" s="126"/>
      <c r="C1132" s="126"/>
      <c r="D1132" s="126"/>
      <c r="E1132" s="126"/>
      <c r="F1132" s="126"/>
      <c r="G1132" s="126"/>
    </row>
    <row r="1133" spans="1:7" ht="15.75">
      <c r="A1133" s="127" t="s">
        <v>1</v>
      </c>
      <c r="B1133" s="127"/>
      <c r="C1133" s="127"/>
      <c r="D1133" s="127"/>
      <c r="E1133" s="127"/>
      <c r="F1133" s="127"/>
      <c r="G1133" s="127"/>
    </row>
    <row r="1134" spans="1:7" ht="15.75">
      <c r="A1134" s="127" t="s">
        <v>2</v>
      </c>
      <c r="B1134" s="127"/>
      <c r="C1134" s="127"/>
      <c r="D1134" s="127"/>
      <c r="E1134" s="127"/>
      <c r="F1134" s="127"/>
      <c r="G1134" s="127"/>
    </row>
    <row r="1135" spans="1:7" ht="15.75">
      <c r="A1135" s="127" t="s">
        <v>620</v>
      </c>
      <c r="B1135" s="127"/>
      <c r="C1135" s="127"/>
      <c r="D1135" s="127"/>
      <c r="E1135" s="127"/>
      <c r="F1135" s="127"/>
      <c r="G1135" s="127"/>
    </row>
    <row r="1136" spans="1:7" ht="15.75">
      <c r="A1136" s="128">
        <v>42064</v>
      </c>
      <c r="B1136" s="127"/>
      <c r="C1136" s="127"/>
      <c r="D1136" s="127"/>
      <c r="E1136" s="127"/>
      <c r="F1136" s="127"/>
      <c r="G1136" s="127"/>
    </row>
    <row r="1137" spans="1:7" ht="15.75">
      <c r="A1137" s="128" t="s">
        <v>330</v>
      </c>
      <c r="B1137" s="127"/>
      <c r="C1137" s="127"/>
      <c r="D1137" s="127"/>
      <c r="E1137" s="127"/>
      <c r="F1137" s="127"/>
      <c r="G1137" s="127"/>
    </row>
    <row r="1138" spans="1:7" ht="15.75">
      <c r="A1138" s="4" t="s">
        <v>4</v>
      </c>
      <c r="B1138" s="5" t="s">
        <v>5</v>
      </c>
      <c r="C1138" s="5" t="s">
        <v>183</v>
      </c>
      <c r="D1138" s="5" t="s">
        <v>184</v>
      </c>
      <c r="E1138" s="5" t="s">
        <v>6</v>
      </c>
      <c r="F1138" s="5" t="s">
        <v>7</v>
      </c>
      <c r="G1138" s="5" t="s">
        <v>8</v>
      </c>
    </row>
    <row r="1139" spans="1:7">
      <c r="A1139" s="33"/>
      <c r="B1139" s="34" t="s">
        <v>181</v>
      </c>
      <c r="C1139" s="28"/>
      <c r="D1139" s="28"/>
      <c r="E1139" s="59">
        <v>0</v>
      </c>
      <c r="F1139" s="59">
        <v>0</v>
      </c>
      <c r="G1139" s="9">
        <f>G1095</f>
        <v>-38262127.109999985</v>
      </c>
    </row>
    <row r="1140" spans="1:7">
      <c r="A1140" s="40">
        <v>42065</v>
      </c>
      <c r="B1140" s="43" t="s">
        <v>213</v>
      </c>
      <c r="C1140" s="28"/>
      <c r="D1140" s="28"/>
      <c r="E1140" s="59">
        <v>1000000</v>
      </c>
      <c r="F1140" s="59"/>
      <c r="G1140" s="11">
        <f>G1139+E1140-F1140</f>
        <v>-37262127.109999985</v>
      </c>
    </row>
    <row r="1141" spans="1:7">
      <c r="A1141" s="40">
        <v>42090</v>
      </c>
      <c r="B1141" s="43" t="s">
        <v>213</v>
      </c>
      <c r="C1141" s="28"/>
      <c r="D1141" s="28"/>
      <c r="E1141" s="59">
        <v>400000</v>
      </c>
      <c r="F1141" s="59"/>
      <c r="G1141" s="11">
        <f>G1140+E1141-F1141</f>
        <v>-36862127.109999985</v>
      </c>
    </row>
    <row r="1142" spans="1:7">
      <c r="A1142" s="17"/>
      <c r="B1142" s="12" t="s">
        <v>182</v>
      </c>
      <c r="C1142" s="23"/>
      <c r="D1142" s="23"/>
      <c r="E1142" s="36">
        <f>SUM(E1139:E1141)</f>
        <v>1400000</v>
      </c>
      <c r="F1142" s="36">
        <f>SUM(F1139:F1141)</f>
        <v>0</v>
      </c>
      <c r="G1142" s="9">
        <f>G1139+E1142-F1142</f>
        <v>-36862127.109999985</v>
      </c>
    </row>
    <row r="1143" spans="1:7">
      <c r="G1143" s="29"/>
    </row>
    <row r="1144" spans="1:7">
      <c r="E1144" s="85"/>
      <c r="G1144" s="29"/>
    </row>
    <row r="1145" spans="1:7">
      <c r="G1145" s="46"/>
    </row>
    <row r="1151" spans="1:7">
      <c r="B1151" s="1" t="s">
        <v>28</v>
      </c>
      <c r="C1151" s="1"/>
      <c r="D1151" s="1"/>
      <c r="E1151" s="1" t="s">
        <v>29</v>
      </c>
    </row>
    <row r="1152" spans="1:7">
      <c r="B1152" s="1" t="s">
        <v>1303</v>
      </c>
      <c r="C1152" s="1"/>
      <c r="D1152" s="1"/>
      <c r="E1152" s="1" t="s">
        <v>1043</v>
      </c>
    </row>
    <row r="1153" spans="2:5">
      <c r="B1153" s="1" t="s">
        <v>30</v>
      </c>
      <c r="E1153" s="1" t="s">
        <v>1044</v>
      </c>
    </row>
    <row r="1178" spans="1:7" ht="18.75">
      <c r="A1178" s="126" t="s">
        <v>0</v>
      </c>
      <c r="B1178" s="126"/>
      <c r="C1178" s="126"/>
      <c r="D1178" s="126"/>
      <c r="E1178" s="126"/>
      <c r="F1178" s="126"/>
      <c r="G1178" s="126"/>
    </row>
    <row r="1179" spans="1:7" ht="15.75">
      <c r="A1179" s="127" t="s">
        <v>1</v>
      </c>
      <c r="B1179" s="127"/>
      <c r="C1179" s="127"/>
      <c r="D1179" s="127"/>
      <c r="E1179" s="127"/>
      <c r="F1179" s="127"/>
      <c r="G1179" s="127"/>
    </row>
    <row r="1180" spans="1:7" ht="15.75">
      <c r="A1180" s="127" t="s">
        <v>2</v>
      </c>
      <c r="B1180" s="127"/>
      <c r="C1180" s="127"/>
      <c r="D1180" s="127"/>
      <c r="E1180" s="127"/>
      <c r="F1180" s="127"/>
      <c r="G1180" s="127"/>
    </row>
    <row r="1181" spans="1:7" ht="15.75">
      <c r="A1181" s="127" t="s">
        <v>620</v>
      </c>
      <c r="B1181" s="127"/>
      <c r="C1181" s="127"/>
      <c r="D1181" s="127"/>
      <c r="E1181" s="127"/>
      <c r="F1181" s="127"/>
      <c r="G1181" s="127"/>
    </row>
    <row r="1182" spans="1:7" ht="15.75">
      <c r="A1182" s="128">
        <v>42095</v>
      </c>
      <c r="B1182" s="127"/>
      <c r="C1182" s="127"/>
      <c r="D1182" s="127"/>
      <c r="E1182" s="127"/>
      <c r="F1182" s="127"/>
      <c r="G1182" s="127"/>
    </row>
    <row r="1183" spans="1:7" ht="15.75">
      <c r="A1183" s="128" t="s">
        <v>330</v>
      </c>
      <c r="B1183" s="127"/>
      <c r="C1183" s="127"/>
      <c r="D1183" s="127"/>
      <c r="E1183" s="127"/>
      <c r="F1183" s="127"/>
      <c r="G1183" s="127"/>
    </row>
    <row r="1184" spans="1:7" ht="15.75">
      <c r="A1184" s="4" t="s">
        <v>4</v>
      </c>
      <c r="B1184" s="5" t="s">
        <v>5</v>
      </c>
      <c r="C1184" s="5" t="s">
        <v>183</v>
      </c>
      <c r="D1184" s="5" t="s">
        <v>184</v>
      </c>
      <c r="E1184" s="5" t="s">
        <v>6</v>
      </c>
      <c r="F1184" s="5" t="s">
        <v>7</v>
      </c>
      <c r="G1184" s="5" t="s">
        <v>8</v>
      </c>
    </row>
    <row r="1185" spans="1:8">
      <c r="A1185" s="33"/>
      <c r="B1185" s="34" t="s">
        <v>181</v>
      </c>
      <c r="C1185" s="28"/>
      <c r="D1185" s="28"/>
      <c r="E1185" s="59">
        <v>0</v>
      </c>
      <c r="F1185" s="59">
        <v>0</v>
      </c>
      <c r="G1185" s="9">
        <f>G1142</f>
        <v>-36862127.109999985</v>
      </c>
    </row>
    <row r="1186" spans="1:8">
      <c r="A1186" s="40">
        <v>42108</v>
      </c>
      <c r="B1186" s="43" t="s">
        <v>1305</v>
      </c>
      <c r="C1186" s="55">
        <v>7582</v>
      </c>
      <c r="D1186" s="55" t="s">
        <v>1306</v>
      </c>
      <c r="E1186" s="59"/>
      <c r="F1186" s="59">
        <v>69800</v>
      </c>
      <c r="G1186" s="11">
        <f>G1185+E1186-F1186</f>
        <v>-36931927.109999985</v>
      </c>
    </row>
    <row r="1187" spans="1:8">
      <c r="A1187" s="40">
        <v>42124</v>
      </c>
      <c r="B1187" s="43" t="s">
        <v>1270</v>
      </c>
      <c r="C1187" s="55" t="s">
        <v>597</v>
      </c>
      <c r="D1187" s="55" t="s">
        <v>329</v>
      </c>
      <c r="E1187" s="59"/>
      <c r="F1187" s="59">
        <v>279.2</v>
      </c>
      <c r="G1187" s="11">
        <f>G1186+E1187-F1187</f>
        <v>-36932206.309999987</v>
      </c>
    </row>
    <row r="1188" spans="1:8">
      <c r="A1188" s="17"/>
      <c r="B1188" s="12" t="s">
        <v>182</v>
      </c>
      <c r="C1188" s="23"/>
      <c r="D1188" s="23"/>
      <c r="E1188" s="36">
        <f>SUM(E1185:E1187)</f>
        <v>0</v>
      </c>
      <c r="F1188" s="36">
        <f>SUM(F1185:F1187)</f>
        <v>70079.199999999997</v>
      </c>
      <c r="G1188" s="9">
        <f>G1185+E1188-F1188</f>
        <v>-36932206.309999987</v>
      </c>
      <c r="H1188" s="85">
        <f>G1188+Hoja1!G3778</f>
        <v>-36927417.709999993</v>
      </c>
    </row>
    <row r="1189" spans="1:8">
      <c r="G1189" s="29"/>
    </row>
    <row r="1190" spans="1:8">
      <c r="E1190" s="85"/>
      <c r="G1190" s="29"/>
    </row>
    <row r="1191" spans="1:8">
      <c r="G1191" s="46"/>
    </row>
    <row r="1197" spans="1:8">
      <c r="B1197" s="1" t="s">
        <v>28</v>
      </c>
      <c r="C1197" s="1"/>
      <c r="D1197" s="1"/>
      <c r="E1197" s="1" t="s">
        <v>29</v>
      </c>
    </row>
    <row r="1198" spans="1:8">
      <c r="B1198" s="1" t="s">
        <v>1303</v>
      </c>
      <c r="C1198" s="1"/>
      <c r="D1198" s="1"/>
      <c r="E1198" s="1" t="s">
        <v>1043</v>
      </c>
    </row>
    <row r="1199" spans="1:8">
      <c r="B1199" s="1" t="s">
        <v>30</v>
      </c>
      <c r="E1199" s="1" t="s">
        <v>1044</v>
      </c>
    </row>
    <row r="1224" spans="1:7" ht="18.75">
      <c r="A1224" s="126" t="s">
        <v>0</v>
      </c>
      <c r="B1224" s="126"/>
      <c r="C1224" s="126"/>
      <c r="D1224" s="126"/>
      <c r="E1224" s="126"/>
      <c r="F1224" s="126"/>
      <c r="G1224" s="126"/>
    </row>
    <row r="1225" spans="1:7" ht="15.75">
      <c r="A1225" s="127" t="s">
        <v>1</v>
      </c>
      <c r="B1225" s="127"/>
      <c r="C1225" s="127"/>
      <c r="D1225" s="127"/>
      <c r="E1225" s="127"/>
      <c r="F1225" s="127"/>
      <c r="G1225" s="127"/>
    </row>
    <row r="1226" spans="1:7" ht="15.75">
      <c r="A1226" s="127" t="s">
        <v>2</v>
      </c>
      <c r="B1226" s="127"/>
      <c r="C1226" s="127"/>
      <c r="D1226" s="127"/>
      <c r="E1226" s="127"/>
      <c r="F1226" s="127"/>
      <c r="G1226" s="127"/>
    </row>
    <row r="1227" spans="1:7" ht="15.75">
      <c r="A1227" s="127" t="s">
        <v>620</v>
      </c>
      <c r="B1227" s="127"/>
      <c r="C1227" s="127"/>
      <c r="D1227" s="127"/>
      <c r="E1227" s="127"/>
      <c r="F1227" s="127"/>
      <c r="G1227" s="127"/>
    </row>
    <row r="1228" spans="1:7" ht="15.75">
      <c r="A1228" s="128">
        <v>42156</v>
      </c>
      <c r="B1228" s="127"/>
      <c r="C1228" s="127"/>
      <c r="D1228" s="127"/>
      <c r="E1228" s="127"/>
      <c r="F1228" s="127"/>
      <c r="G1228" s="127"/>
    </row>
    <row r="1229" spans="1:7" ht="15.75">
      <c r="A1229" s="128" t="s">
        <v>330</v>
      </c>
      <c r="B1229" s="127"/>
      <c r="C1229" s="127"/>
      <c r="D1229" s="127"/>
      <c r="E1229" s="127"/>
      <c r="F1229" s="127"/>
      <c r="G1229" s="127"/>
    </row>
    <row r="1230" spans="1:7" ht="15.75">
      <c r="A1230" s="4" t="s">
        <v>4</v>
      </c>
      <c r="B1230" s="5" t="s">
        <v>5</v>
      </c>
      <c r="C1230" s="5" t="s">
        <v>183</v>
      </c>
      <c r="D1230" s="5" t="s">
        <v>184</v>
      </c>
      <c r="E1230" s="5" t="s">
        <v>6</v>
      </c>
      <c r="F1230" s="5" t="s">
        <v>7</v>
      </c>
      <c r="G1230" s="5" t="s">
        <v>8</v>
      </c>
    </row>
    <row r="1231" spans="1:7">
      <c r="A1231" s="33"/>
      <c r="B1231" s="34" t="s">
        <v>181</v>
      </c>
      <c r="C1231" s="28"/>
      <c r="D1231" s="28"/>
      <c r="E1231" s="59">
        <v>0</v>
      </c>
      <c r="F1231" s="59">
        <v>0</v>
      </c>
      <c r="G1231" s="9">
        <f>G1188</f>
        <v>-36932206.309999987</v>
      </c>
    </row>
    <row r="1232" spans="1:7">
      <c r="A1232" s="33"/>
      <c r="B1232" s="34"/>
      <c r="C1232" s="28"/>
      <c r="D1232" s="28"/>
      <c r="E1232" s="59"/>
      <c r="F1232" s="59"/>
      <c r="G1232" s="9"/>
    </row>
    <row r="1233" spans="1:7">
      <c r="A1233" s="40"/>
      <c r="B1233" s="43"/>
      <c r="C1233" s="55"/>
      <c r="D1233" s="55"/>
      <c r="E1233" s="59"/>
      <c r="F1233" s="59"/>
      <c r="G1233" s="11">
        <f>G1231+E1233-F1233</f>
        <v>-36932206.309999987</v>
      </c>
    </row>
    <row r="1234" spans="1:7">
      <c r="A1234" s="40"/>
      <c r="B1234" s="43"/>
      <c r="C1234" s="55"/>
      <c r="D1234" s="55"/>
      <c r="E1234" s="59"/>
      <c r="F1234" s="59"/>
      <c r="G1234" s="11">
        <f>G1233+E1234-F1234</f>
        <v>-36932206.309999987</v>
      </c>
    </row>
    <row r="1235" spans="1:7">
      <c r="A1235" s="17"/>
      <c r="B1235" s="12" t="s">
        <v>182</v>
      </c>
      <c r="C1235" s="23"/>
      <c r="D1235" s="23"/>
      <c r="E1235" s="36">
        <f>SUM(E1231:E1234)</f>
        <v>0</v>
      </c>
      <c r="F1235" s="36">
        <f>SUM(F1231:F1234)</f>
        <v>0</v>
      </c>
      <c r="G1235" s="9">
        <f>G1231+E1235-F1235</f>
        <v>-36932206.309999987</v>
      </c>
    </row>
    <row r="1236" spans="1:7">
      <c r="G1236" s="29"/>
    </row>
    <row r="1237" spans="1:7">
      <c r="E1237" s="85"/>
      <c r="G1237" s="29"/>
    </row>
    <row r="1238" spans="1:7">
      <c r="G1238" s="46"/>
    </row>
    <row r="1244" spans="1:7">
      <c r="B1244" s="1" t="s">
        <v>28</v>
      </c>
      <c r="C1244" s="1"/>
      <c r="D1244" s="1"/>
      <c r="E1244" s="1" t="s">
        <v>29</v>
      </c>
    </row>
    <row r="1245" spans="1:7">
      <c r="B1245" s="1" t="s">
        <v>1303</v>
      </c>
      <c r="C1245" s="1"/>
      <c r="D1245" s="1"/>
      <c r="E1245" s="1" t="s">
        <v>1043</v>
      </c>
    </row>
    <row r="1246" spans="1:7">
      <c r="B1246" s="1" t="s">
        <v>30</v>
      </c>
      <c r="E1246" s="1" t="s">
        <v>1044</v>
      </c>
    </row>
    <row r="1270" spans="1:7" ht="18.75">
      <c r="A1270" s="126" t="s">
        <v>0</v>
      </c>
      <c r="B1270" s="126"/>
      <c r="C1270" s="126"/>
      <c r="D1270" s="126"/>
      <c r="E1270" s="126"/>
      <c r="F1270" s="126"/>
      <c r="G1270" s="126"/>
    </row>
    <row r="1271" spans="1:7" ht="15.75">
      <c r="A1271" s="127" t="s">
        <v>1</v>
      </c>
      <c r="B1271" s="127"/>
      <c r="C1271" s="127"/>
      <c r="D1271" s="127"/>
      <c r="E1271" s="127"/>
      <c r="F1271" s="127"/>
      <c r="G1271" s="127"/>
    </row>
    <row r="1272" spans="1:7" ht="15.75">
      <c r="A1272" s="127" t="s">
        <v>2</v>
      </c>
      <c r="B1272" s="127"/>
      <c r="C1272" s="127"/>
      <c r="D1272" s="127"/>
      <c r="E1272" s="127"/>
      <c r="F1272" s="127"/>
      <c r="G1272" s="127"/>
    </row>
    <row r="1273" spans="1:7" ht="15.75">
      <c r="A1273" s="127" t="s">
        <v>620</v>
      </c>
      <c r="B1273" s="127"/>
      <c r="C1273" s="127"/>
      <c r="D1273" s="127"/>
      <c r="E1273" s="127"/>
      <c r="F1273" s="127"/>
      <c r="G1273" s="127"/>
    </row>
    <row r="1274" spans="1:7" ht="15.75">
      <c r="A1274" s="128">
        <v>42186</v>
      </c>
      <c r="B1274" s="127"/>
      <c r="C1274" s="127"/>
      <c r="D1274" s="127"/>
      <c r="E1274" s="127"/>
      <c r="F1274" s="127"/>
      <c r="G1274" s="127"/>
    </row>
    <row r="1275" spans="1:7" ht="15.75">
      <c r="A1275" s="128" t="s">
        <v>330</v>
      </c>
      <c r="B1275" s="127"/>
      <c r="C1275" s="127"/>
      <c r="D1275" s="127"/>
      <c r="E1275" s="127"/>
      <c r="F1275" s="127"/>
      <c r="G1275" s="127"/>
    </row>
    <row r="1276" spans="1:7" ht="15.75">
      <c r="A1276" s="4" t="s">
        <v>4</v>
      </c>
      <c r="B1276" s="5" t="s">
        <v>5</v>
      </c>
      <c r="C1276" s="5" t="s">
        <v>183</v>
      </c>
      <c r="D1276" s="5" t="s">
        <v>184</v>
      </c>
      <c r="E1276" s="5" t="s">
        <v>6</v>
      </c>
      <c r="F1276" s="5" t="s">
        <v>7</v>
      </c>
      <c r="G1276" s="5" t="s">
        <v>8</v>
      </c>
    </row>
    <row r="1277" spans="1:7">
      <c r="A1277" s="33"/>
      <c r="B1277" s="34" t="s">
        <v>181</v>
      </c>
      <c r="C1277" s="28"/>
      <c r="D1277" s="28"/>
      <c r="E1277" s="59">
        <v>0</v>
      </c>
      <c r="F1277" s="59">
        <v>0</v>
      </c>
      <c r="G1277" s="9">
        <v>19114185.34</v>
      </c>
    </row>
    <row r="1278" spans="1:7">
      <c r="A1278" s="40">
        <v>42200</v>
      </c>
      <c r="B1278" s="43" t="s">
        <v>23</v>
      </c>
      <c r="C1278" s="28"/>
      <c r="D1278" s="28"/>
      <c r="E1278" s="59">
        <v>600000</v>
      </c>
      <c r="F1278" s="59"/>
      <c r="G1278" s="11">
        <f>G1277+E1278-F1278</f>
        <v>19714185.34</v>
      </c>
    </row>
    <row r="1279" spans="1:7">
      <c r="A1279" s="40">
        <v>42201</v>
      </c>
      <c r="B1279" s="43" t="s">
        <v>1359</v>
      </c>
      <c r="C1279" s="55">
        <v>7636</v>
      </c>
      <c r="D1279" s="55">
        <v>20150085</v>
      </c>
      <c r="E1279" s="59"/>
      <c r="F1279" s="59">
        <v>69800</v>
      </c>
      <c r="G1279" s="11">
        <f t="shared" ref="G1279:G1280" si="17">G1278+E1279-F1279</f>
        <v>19644385.34</v>
      </c>
    </row>
    <row r="1280" spans="1:7">
      <c r="A1280" s="40">
        <v>42216</v>
      </c>
      <c r="B1280" s="43" t="s">
        <v>767</v>
      </c>
      <c r="C1280" s="55" t="s">
        <v>597</v>
      </c>
      <c r="D1280" s="55">
        <v>20150096</v>
      </c>
      <c r="E1280" s="59"/>
      <c r="F1280" s="59">
        <v>279.2</v>
      </c>
      <c r="G1280" s="11">
        <f t="shared" si="17"/>
        <v>19644106.140000001</v>
      </c>
    </row>
    <row r="1281" spans="1:7">
      <c r="A1281" s="17"/>
      <c r="B1281" s="12" t="s">
        <v>182</v>
      </c>
      <c r="C1281" s="23"/>
      <c r="D1281" s="23"/>
      <c r="E1281" s="36">
        <f>SUM(E1277:E1280)</f>
        <v>600000</v>
      </c>
      <c r="F1281" s="36">
        <f>SUM(F1277:F1280)</f>
        <v>70079.199999999997</v>
      </c>
      <c r="G1281" s="9">
        <f>G1277+E1281-F1281</f>
        <v>19644106.140000001</v>
      </c>
    </row>
    <row r="1282" spans="1:7">
      <c r="G1282" s="29"/>
    </row>
    <row r="1283" spans="1:7">
      <c r="E1283" s="85"/>
      <c r="G1283" s="29"/>
    </row>
    <row r="1284" spans="1:7">
      <c r="G1284" s="46"/>
    </row>
    <row r="1290" spans="1:7">
      <c r="B1290" s="1" t="s">
        <v>28</v>
      </c>
      <c r="C1290" s="1"/>
      <c r="D1290" s="1"/>
      <c r="E1290" s="1" t="s">
        <v>29</v>
      </c>
    </row>
    <row r="1291" spans="1:7">
      <c r="B1291" s="1" t="s">
        <v>1303</v>
      </c>
      <c r="C1291" s="1"/>
      <c r="D1291" s="1"/>
      <c r="E1291" s="1" t="s">
        <v>1043</v>
      </c>
    </row>
    <row r="1292" spans="1:7">
      <c r="B1292" s="1" t="s">
        <v>30</v>
      </c>
      <c r="E1292" s="1" t="s">
        <v>1044</v>
      </c>
    </row>
  </sheetData>
  <mergeCells count="174">
    <mergeCell ref="A543:G543"/>
    <mergeCell ref="A538:G538"/>
    <mergeCell ref="A539:G539"/>
    <mergeCell ref="A540:G540"/>
    <mergeCell ref="A541:G541"/>
    <mergeCell ref="A542:G542"/>
    <mergeCell ref="A635:G635"/>
    <mergeCell ref="A630:G630"/>
    <mergeCell ref="A631:G631"/>
    <mergeCell ref="A584:G584"/>
    <mergeCell ref="A585:G585"/>
    <mergeCell ref="A586:G586"/>
    <mergeCell ref="A587:G587"/>
    <mergeCell ref="A588:G588"/>
    <mergeCell ref="A589:G589"/>
    <mergeCell ref="A361:G361"/>
    <mergeCell ref="A356:G356"/>
    <mergeCell ref="A357:G357"/>
    <mergeCell ref="A358:G358"/>
    <mergeCell ref="A359:G359"/>
    <mergeCell ref="A360:G360"/>
    <mergeCell ref="A317:G317"/>
    <mergeCell ref="A312:G312"/>
    <mergeCell ref="A313:G313"/>
    <mergeCell ref="A314:G314"/>
    <mergeCell ref="A315:G315"/>
    <mergeCell ref="A316:G316"/>
    <mergeCell ref="A497:G497"/>
    <mergeCell ref="A492:G492"/>
    <mergeCell ref="A450:G450"/>
    <mergeCell ref="A451:G451"/>
    <mergeCell ref="A95:G95"/>
    <mergeCell ref="A90:G90"/>
    <mergeCell ref="A91:G91"/>
    <mergeCell ref="A92:G92"/>
    <mergeCell ref="A93:G93"/>
    <mergeCell ref="A94:G94"/>
    <mergeCell ref="A140:G140"/>
    <mergeCell ref="A135:G135"/>
    <mergeCell ref="A136:G136"/>
    <mergeCell ref="A137:G137"/>
    <mergeCell ref="A138:G138"/>
    <mergeCell ref="A139:G139"/>
    <mergeCell ref="A184:G184"/>
    <mergeCell ref="A179:G179"/>
    <mergeCell ref="A180:G180"/>
    <mergeCell ref="A181:G181"/>
    <mergeCell ref="A182:G182"/>
    <mergeCell ref="A183:G183"/>
    <mergeCell ref="A493:G493"/>
    <mergeCell ref="A494:G494"/>
    <mergeCell ref="A53:G53"/>
    <mergeCell ref="A1:G1"/>
    <mergeCell ref="A2:G2"/>
    <mergeCell ref="A3:G3"/>
    <mergeCell ref="A4:G4"/>
    <mergeCell ref="A5:G5"/>
    <mergeCell ref="A6:G6"/>
    <mergeCell ref="A48:G48"/>
    <mergeCell ref="A49:G49"/>
    <mergeCell ref="A50:G50"/>
    <mergeCell ref="A51:G51"/>
    <mergeCell ref="A52:G52"/>
    <mergeCell ref="A495:G495"/>
    <mergeCell ref="A496:G496"/>
    <mergeCell ref="A228:G228"/>
    <mergeCell ref="A223:G223"/>
    <mergeCell ref="A224:G224"/>
    <mergeCell ref="A225:G225"/>
    <mergeCell ref="A226:G226"/>
    <mergeCell ref="A227:G227"/>
    <mergeCell ref="A407:G407"/>
    <mergeCell ref="A402:G402"/>
    <mergeCell ref="A403:G403"/>
    <mergeCell ref="A404:G404"/>
    <mergeCell ref="A405:G405"/>
    <mergeCell ref="A406:G406"/>
    <mergeCell ref="A452:G452"/>
    <mergeCell ref="A447:G447"/>
    <mergeCell ref="A448:G448"/>
    <mergeCell ref="A449:G449"/>
    <mergeCell ref="A272:G272"/>
    <mergeCell ref="A267:G267"/>
    <mergeCell ref="A268:G268"/>
    <mergeCell ref="A269:G269"/>
    <mergeCell ref="A270:G270"/>
    <mergeCell ref="A271:G271"/>
    <mergeCell ref="A768:G768"/>
    <mergeCell ref="A769:G769"/>
    <mergeCell ref="A770:G770"/>
    <mergeCell ref="A632:G632"/>
    <mergeCell ref="A633:G633"/>
    <mergeCell ref="A634:G634"/>
    <mergeCell ref="A814:G814"/>
    <mergeCell ref="A815:G815"/>
    <mergeCell ref="A816:G816"/>
    <mergeCell ref="A727:G727"/>
    <mergeCell ref="A722:G722"/>
    <mergeCell ref="A681:G681"/>
    <mergeCell ref="A676:G676"/>
    <mergeCell ref="A771:G771"/>
    <mergeCell ref="A772:G772"/>
    <mergeCell ref="A773:G773"/>
    <mergeCell ref="A677:G677"/>
    <mergeCell ref="A678:G678"/>
    <mergeCell ref="A679:G679"/>
    <mergeCell ref="A680:G680"/>
    <mergeCell ref="A723:G723"/>
    <mergeCell ref="A724:G724"/>
    <mergeCell ref="A725:G725"/>
    <mergeCell ref="A726:G726"/>
    <mergeCell ref="A953:G953"/>
    <mergeCell ref="A954:G954"/>
    <mergeCell ref="A955:G955"/>
    <mergeCell ref="A860:G860"/>
    <mergeCell ref="A861:G861"/>
    <mergeCell ref="A862:G862"/>
    <mergeCell ref="A863:G863"/>
    <mergeCell ref="A864:G864"/>
    <mergeCell ref="A865:G865"/>
    <mergeCell ref="A904:G904"/>
    <mergeCell ref="A905:G905"/>
    <mergeCell ref="A906:G906"/>
    <mergeCell ref="A907:G907"/>
    <mergeCell ref="A908:G908"/>
    <mergeCell ref="A909:G909"/>
    <mergeCell ref="A950:G950"/>
    <mergeCell ref="A951:G951"/>
    <mergeCell ref="A952:G952"/>
    <mergeCell ref="A817:G817"/>
    <mergeCell ref="A818:G818"/>
    <mergeCell ref="A819:G819"/>
    <mergeCell ref="A1181:G1181"/>
    <mergeCell ref="A1182:G1182"/>
    <mergeCell ref="A1183:G1183"/>
    <mergeCell ref="A1089:G1089"/>
    <mergeCell ref="A1090:G1090"/>
    <mergeCell ref="A1091:G1091"/>
    <mergeCell ref="A996:G996"/>
    <mergeCell ref="A997:G997"/>
    <mergeCell ref="A998:G998"/>
    <mergeCell ref="A999:G999"/>
    <mergeCell ref="A1000:G1000"/>
    <mergeCell ref="A1001:G1001"/>
    <mergeCell ref="A1040:G1040"/>
    <mergeCell ref="A1041:G1041"/>
    <mergeCell ref="A1042:G1042"/>
    <mergeCell ref="A1043:G1043"/>
    <mergeCell ref="A1044:G1044"/>
    <mergeCell ref="A1045:G1045"/>
    <mergeCell ref="A1086:G1086"/>
    <mergeCell ref="A1087:G1087"/>
    <mergeCell ref="A1088:G1088"/>
    <mergeCell ref="A1132:G1132"/>
    <mergeCell ref="A1133:G1133"/>
    <mergeCell ref="A1134:G1134"/>
    <mergeCell ref="A1135:G1135"/>
    <mergeCell ref="A1136:G1136"/>
    <mergeCell ref="A1137:G1137"/>
    <mergeCell ref="A1178:G1178"/>
    <mergeCell ref="A1179:G1179"/>
    <mergeCell ref="A1180:G1180"/>
    <mergeCell ref="A1270:G1270"/>
    <mergeCell ref="A1271:G1271"/>
    <mergeCell ref="A1272:G1272"/>
    <mergeCell ref="A1273:G1273"/>
    <mergeCell ref="A1274:G1274"/>
    <mergeCell ref="A1275:G1275"/>
    <mergeCell ref="A1224:G1224"/>
    <mergeCell ref="A1225:G1225"/>
    <mergeCell ref="A1226:G1226"/>
    <mergeCell ref="A1227:G1227"/>
    <mergeCell ref="A1228:G1228"/>
    <mergeCell ref="A1229:G1229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40"/>
  <sheetViews>
    <sheetView tabSelected="1" topLeftCell="A22" workbookViewId="0">
      <selection activeCell="C40" sqref="C40"/>
    </sheetView>
  </sheetViews>
  <sheetFormatPr baseColWidth="10" defaultRowHeight="15"/>
  <cols>
    <col min="2" max="2" width="15.140625" customWidth="1"/>
    <col min="3" max="3" width="29.7109375" customWidth="1"/>
    <col min="4" max="4" width="10.42578125" customWidth="1"/>
    <col min="5" max="5" width="15.140625" bestFit="1" customWidth="1"/>
    <col min="6" max="6" width="15.7109375" customWidth="1"/>
    <col min="7" max="7" width="23.5703125" customWidth="1"/>
    <col min="9" max="9" width="13" bestFit="1" customWidth="1"/>
  </cols>
  <sheetData>
    <row r="2" spans="2:7" ht="18.75">
      <c r="B2" s="133" t="s">
        <v>1368</v>
      </c>
      <c r="C2" s="134"/>
      <c r="D2" s="134"/>
      <c r="E2" s="134"/>
      <c r="F2" s="134"/>
      <c r="G2" s="135"/>
    </row>
    <row r="3" spans="2:7" ht="15.75">
      <c r="B3" s="136" t="s">
        <v>1369</v>
      </c>
      <c r="C3" s="137"/>
      <c r="D3" s="137"/>
      <c r="E3" s="137"/>
      <c r="F3" s="137"/>
      <c r="G3" s="138"/>
    </row>
    <row r="4" spans="2:7" ht="15.75">
      <c r="B4" s="136" t="s">
        <v>2</v>
      </c>
      <c r="C4" s="137"/>
      <c r="D4" s="137"/>
      <c r="E4" s="137"/>
      <c r="F4" s="137"/>
      <c r="G4" s="138"/>
    </row>
    <row r="5" spans="2:7" ht="15.75">
      <c r="B5" s="136" t="s">
        <v>1370</v>
      </c>
      <c r="C5" s="137"/>
      <c r="D5" s="137"/>
      <c r="E5" s="137"/>
      <c r="F5" s="137"/>
      <c r="G5" s="138"/>
    </row>
    <row r="6" spans="2:7" ht="15.75">
      <c r="B6" s="139">
        <v>42491</v>
      </c>
      <c r="C6" s="137"/>
      <c r="D6" s="137"/>
      <c r="E6" s="137"/>
      <c r="F6" s="137"/>
      <c r="G6" s="138"/>
    </row>
    <row r="7" spans="2:7" ht="15.75">
      <c r="B7" s="113"/>
      <c r="C7" s="114"/>
      <c r="D7" s="114"/>
      <c r="E7" s="114"/>
      <c r="F7" s="114"/>
      <c r="G7" s="115"/>
    </row>
    <row r="8" spans="2:7" ht="15.75">
      <c r="B8" s="4" t="s">
        <v>4</v>
      </c>
      <c r="C8" s="5" t="s">
        <v>5</v>
      </c>
      <c r="D8" s="5" t="s">
        <v>183</v>
      </c>
      <c r="E8" s="5" t="s">
        <v>6</v>
      </c>
      <c r="F8" s="5" t="s">
        <v>7</v>
      </c>
      <c r="G8" s="5" t="s">
        <v>8</v>
      </c>
    </row>
    <row r="9" spans="2:7">
      <c r="B9" s="6"/>
      <c r="C9" s="12" t="s">
        <v>181</v>
      </c>
      <c r="D9" s="7"/>
      <c r="E9" s="11">
        <v>0</v>
      </c>
      <c r="F9" s="11">
        <v>0</v>
      </c>
      <c r="G9" s="9">
        <v>80568898</v>
      </c>
    </row>
    <row r="10" spans="2:7">
      <c r="B10" s="10">
        <v>42492</v>
      </c>
      <c r="C10" s="88" t="s">
        <v>1371</v>
      </c>
      <c r="D10" s="7"/>
      <c r="E10" s="11">
        <v>45000</v>
      </c>
      <c r="F10" s="11"/>
      <c r="G10" s="9">
        <f t="shared" ref="G10:G34" si="0">+G9+E10-F10</f>
        <v>80613898</v>
      </c>
    </row>
    <row r="11" spans="2:7">
      <c r="B11" s="10">
        <v>42506</v>
      </c>
      <c r="C11" s="19" t="s">
        <v>1375</v>
      </c>
      <c r="D11" s="88"/>
      <c r="E11" s="11">
        <v>92374190</v>
      </c>
      <c r="F11" s="11"/>
      <c r="G11" s="9">
        <f t="shared" si="0"/>
        <v>172988088</v>
      </c>
    </row>
    <row r="12" spans="2:7">
      <c r="B12" s="10">
        <v>42510</v>
      </c>
      <c r="C12" s="19" t="s">
        <v>1376</v>
      </c>
      <c r="D12" s="88"/>
      <c r="E12" s="11">
        <v>197700</v>
      </c>
      <c r="F12" s="11"/>
      <c r="G12" s="9">
        <f t="shared" si="0"/>
        <v>173185788</v>
      </c>
    </row>
    <row r="13" spans="2:7">
      <c r="B13" s="10">
        <v>42492</v>
      </c>
      <c r="C13" s="19" t="s">
        <v>1377</v>
      </c>
      <c r="D13" s="88">
        <v>74</v>
      </c>
      <c r="E13" s="11"/>
      <c r="F13" s="11">
        <v>2600123</v>
      </c>
      <c r="G13" s="9">
        <f t="shared" si="0"/>
        <v>170585665</v>
      </c>
    </row>
    <row r="14" spans="2:7">
      <c r="B14" s="10">
        <v>42493</v>
      </c>
      <c r="C14" s="19" t="s">
        <v>1378</v>
      </c>
      <c r="D14" s="88">
        <v>75</v>
      </c>
      <c r="E14" s="11"/>
      <c r="F14" s="11">
        <v>3147120</v>
      </c>
      <c r="G14" s="9">
        <f t="shared" si="0"/>
        <v>167438545</v>
      </c>
    </row>
    <row r="15" spans="2:7">
      <c r="B15" s="10">
        <v>42493</v>
      </c>
      <c r="C15" s="19" t="s">
        <v>1379</v>
      </c>
      <c r="D15" s="88">
        <v>76</v>
      </c>
      <c r="E15" s="11"/>
      <c r="F15" s="11">
        <v>4303070</v>
      </c>
      <c r="G15" s="9">
        <f t="shared" si="0"/>
        <v>163135475</v>
      </c>
    </row>
    <row r="16" spans="2:7">
      <c r="B16" s="10">
        <v>42493</v>
      </c>
      <c r="C16" s="19" t="s">
        <v>1380</v>
      </c>
      <c r="D16" s="88">
        <v>77</v>
      </c>
      <c r="E16" s="11"/>
      <c r="F16" s="11">
        <v>4603365</v>
      </c>
      <c r="G16" s="9">
        <f t="shared" si="0"/>
        <v>158532110</v>
      </c>
    </row>
    <row r="17" spans="2:7">
      <c r="B17" s="10">
        <v>42493</v>
      </c>
      <c r="C17" s="19" t="s">
        <v>1381</v>
      </c>
      <c r="D17" s="88">
        <v>78</v>
      </c>
      <c r="E17" s="11"/>
      <c r="F17" s="11">
        <v>235000</v>
      </c>
      <c r="G17" s="9">
        <f t="shared" si="0"/>
        <v>158297110</v>
      </c>
    </row>
    <row r="18" spans="2:7">
      <c r="B18" s="10">
        <v>42493</v>
      </c>
      <c r="C18" s="19" t="s">
        <v>1373</v>
      </c>
      <c r="D18" s="88">
        <v>79</v>
      </c>
      <c r="E18" s="11"/>
      <c r="F18" s="11">
        <v>1350000</v>
      </c>
      <c r="G18" s="9">
        <f t="shared" si="0"/>
        <v>156947110</v>
      </c>
    </row>
    <row r="19" spans="2:7">
      <c r="B19" s="10">
        <v>42495</v>
      </c>
      <c r="C19" s="19" t="s">
        <v>1382</v>
      </c>
      <c r="D19" s="88">
        <v>80</v>
      </c>
      <c r="E19" s="11"/>
      <c r="F19" s="11">
        <v>1350000</v>
      </c>
      <c r="G19" s="9">
        <f t="shared" si="0"/>
        <v>155597110</v>
      </c>
    </row>
    <row r="20" spans="2:7">
      <c r="B20" s="10">
        <v>42495</v>
      </c>
      <c r="C20" s="19" t="s">
        <v>1383</v>
      </c>
      <c r="D20" s="88">
        <v>81</v>
      </c>
      <c r="E20" s="11"/>
      <c r="F20" s="11">
        <v>250000</v>
      </c>
      <c r="G20" s="9">
        <f t="shared" si="0"/>
        <v>155347110</v>
      </c>
    </row>
    <row r="21" spans="2:7">
      <c r="B21" s="10">
        <v>42495</v>
      </c>
      <c r="C21" s="19" t="s">
        <v>1380</v>
      </c>
      <c r="D21" s="88">
        <v>82</v>
      </c>
      <c r="E21" s="11"/>
      <c r="F21" s="11">
        <v>6019650</v>
      </c>
      <c r="G21" s="9">
        <f t="shared" si="0"/>
        <v>149327460</v>
      </c>
    </row>
    <row r="22" spans="2:7">
      <c r="B22" s="10">
        <v>42503</v>
      </c>
      <c r="C22" s="19" t="s">
        <v>1384</v>
      </c>
      <c r="D22" s="88">
        <v>83</v>
      </c>
      <c r="E22" s="11"/>
      <c r="F22" s="11">
        <v>159800</v>
      </c>
      <c r="G22" s="9">
        <f t="shared" si="0"/>
        <v>149167660</v>
      </c>
    </row>
    <row r="23" spans="2:7">
      <c r="B23" s="10">
        <v>42503</v>
      </c>
      <c r="C23" s="19" t="s">
        <v>1379</v>
      </c>
      <c r="D23" s="88">
        <v>84</v>
      </c>
      <c r="E23" s="11"/>
      <c r="F23" s="11">
        <v>1302750</v>
      </c>
      <c r="G23" s="9">
        <f t="shared" si="0"/>
        <v>147864910</v>
      </c>
    </row>
    <row r="24" spans="2:7">
      <c r="B24" s="10">
        <v>42503</v>
      </c>
      <c r="C24" s="19" t="s">
        <v>1385</v>
      </c>
      <c r="D24" s="88">
        <v>85</v>
      </c>
      <c r="E24" s="11"/>
      <c r="F24" s="11">
        <v>846000</v>
      </c>
      <c r="G24" s="9">
        <f t="shared" si="0"/>
        <v>147018910</v>
      </c>
    </row>
    <row r="25" spans="2:7">
      <c r="B25" s="10">
        <v>42503</v>
      </c>
      <c r="C25" s="19" t="s">
        <v>1385</v>
      </c>
      <c r="D25" s="88">
        <v>86</v>
      </c>
      <c r="E25" s="11"/>
      <c r="F25" s="11">
        <v>1888460</v>
      </c>
      <c r="G25" s="9">
        <f t="shared" si="0"/>
        <v>145130450</v>
      </c>
    </row>
    <row r="26" spans="2:7">
      <c r="B26" s="10">
        <v>42506</v>
      </c>
      <c r="C26" s="19" t="s">
        <v>1386</v>
      </c>
      <c r="D26" s="88">
        <v>87</v>
      </c>
      <c r="E26" s="11"/>
      <c r="F26" s="11">
        <v>100000</v>
      </c>
      <c r="G26" s="9">
        <f t="shared" si="0"/>
        <v>145030450</v>
      </c>
    </row>
    <row r="27" spans="2:7">
      <c r="B27" s="10">
        <v>42506</v>
      </c>
      <c r="C27" s="19" t="s">
        <v>1387</v>
      </c>
      <c r="D27" s="88">
        <v>89</v>
      </c>
      <c r="E27" s="11"/>
      <c r="F27" s="11">
        <v>502900</v>
      </c>
      <c r="G27" s="9">
        <f t="shared" si="0"/>
        <v>144527550</v>
      </c>
    </row>
    <row r="28" spans="2:7">
      <c r="B28" s="10">
        <v>42508</v>
      </c>
      <c r="C28" s="19" t="s">
        <v>1388</v>
      </c>
      <c r="D28" s="88">
        <v>90</v>
      </c>
      <c r="E28" s="11"/>
      <c r="F28" s="11">
        <v>262800</v>
      </c>
      <c r="G28" s="9">
        <f t="shared" si="0"/>
        <v>144264750</v>
      </c>
    </row>
    <row r="29" spans="2:7">
      <c r="B29" s="10">
        <v>42508</v>
      </c>
      <c r="C29" s="19" t="s">
        <v>1389</v>
      </c>
      <c r="D29" s="88">
        <v>91</v>
      </c>
      <c r="E29" s="11"/>
      <c r="F29" s="11">
        <v>357200</v>
      </c>
      <c r="G29" s="9">
        <f t="shared" si="0"/>
        <v>143907550</v>
      </c>
    </row>
    <row r="30" spans="2:7">
      <c r="B30" s="10">
        <v>42509</v>
      </c>
      <c r="C30" s="19" t="s">
        <v>1390</v>
      </c>
      <c r="D30" s="88">
        <v>92</v>
      </c>
      <c r="E30" s="11"/>
      <c r="F30" s="11">
        <v>865000</v>
      </c>
      <c r="G30" s="9">
        <f t="shared" si="0"/>
        <v>143042550</v>
      </c>
    </row>
    <row r="31" spans="2:7">
      <c r="B31" s="10">
        <v>42510</v>
      </c>
      <c r="C31" s="19" t="s">
        <v>1391</v>
      </c>
      <c r="D31" s="88">
        <v>93</v>
      </c>
      <c r="E31" s="11"/>
      <c r="F31" s="11">
        <v>2820000</v>
      </c>
      <c r="G31" s="9">
        <f t="shared" si="0"/>
        <v>140222550</v>
      </c>
    </row>
    <row r="32" spans="2:7">
      <c r="B32" s="10">
        <v>42510</v>
      </c>
      <c r="C32" s="19" t="s">
        <v>1392</v>
      </c>
      <c r="D32" s="88">
        <v>94</v>
      </c>
      <c r="E32" s="11"/>
      <c r="F32" s="11">
        <v>1847664</v>
      </c>
      <c r="G32" s="9">
        <f t="shared" si="0"/>
        <v>138374886</v>
      </c>
    </row>
    <row r="33" spans="2:7">
      <c r="B33" s="10">
        <v>42520</v>
      </c>
      <c r="C33" s="88" t="s">
        <v>596</v>
      </c>
      <c r="D33" s="88" t="s">
        <v>1362</v>
      </c>
      <c r="E33" s="11"/>
      <c r="F33" s="11">
        <v>139243</v>
      </c>
      <c r="G33" s="9">
        <f t="shared" si="0"/>
        <v>138235643</v>
      </c>
    </row>
    <row r="34" spans="2:7">
      <c r="B34" s="17"/>
      <c r="C34" s="12" t="s">
        <v>182</v>
      </c>
      <c r="D34" s="23"/>
      <c r="E34" s="9">
        <f>SUM(E9:E9)</f>
        <v>0</v>
      </c>
      <c r="F34" s="9">
        <f>SUM(F9:F9)</f>
        <v>0</v>
      </c>
      <c r="G34" s="9">
        <f t="shared" si="0"/>
        <v>138235643</v>
      </c>
    </row>
    <row r="35" spans="2:7">
      <c r="B35" s="116"/>
      <c r="C35" s="31"/>
      <c r="D35" s="38"/>
      <c r="E35" s="32"/>
      <c r="F35" s="32"/>
      <c r="G35" s="117"/>
    </row>
    <row r="36" spans="2:7">
      <c r="B36" s="118"/>
      <c r="C36" s="119"/>
      <c r="D36" s="119"/>
      <c r="E36" s="119"/>
      <c r="F36" s="120"/>
      <c r="G36" s="121"/>
    </row>
    <row r="37" spans="2:7">
      <c r="B37" s="118"/>
      <c r="C37" s="119" t="s">
        <v>1372</v>
      </c>
      <c r="D37" s="119"/>
      <c r="E37" s="120"/>
      <c r="F37" s="119" t="s">
        <v>1373</v>
      </c>
      <c r="G37" s="122"/>
    </row>
    <row r="38" spans="2:7">
      <c r="B38" s="118"/>
      <c r="C38" s="119" t="s">
        <v>30</v>
      </c>
      <c r="D38" s="120"/>
      <c r="E38" s="120"/>
      <c r="F38" s="119" t="s">
        <v>1043</v>
      </c>
      <c r="G38" s="122"/>
    </row>
    <row r="39" spans="2:7">
      <c r="B39" s="118"/>
      <c r="C39" s="120"/>
      <c r="D39" s="120"/>
      <c r="E39" s="120"/>
      <c r="F39" s="119" t="s">
        <v>1374</v>
      </c>
      <c r="G39" s="122"/>
    </row>
    <row r="40" spans="2:7">
      <c r="B40" s="123"/>
      <c r="C40" s="124"/>
      <c r="D40" s="124"/>
      <c r="E40" s="124"/>
      <c r="F40" s="124"/>
      <c r="G40" s="125"/>
    </row>
  </sheetData>
  <mergeCells count="5">
    <mergeCell ref="B2:G2"/>
    <mergeCell ref="B3:G3"/>
    <mergeCell ref="B4:G4"/>
    <mergeCell ref="B5:G5"/>
    <mergeCell ref="B6:G6"/>
  </mergeCells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DAVIVIENDA</vt:lpstr>
      <vt:lpstr>BBVA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IECOV</cp:lastModifiedBy>
  <cp:lastPrinted>2016-06-22T21:12:33Z</cp:lastPrinted>
  <dcterms:created xsi:type="dcterms:W3CDTF">2010-04-29T13:36:52Z</dcterms:created>
  <dcterms:modified xsi:type="dcterms:W3CDTF">2016-06-22T21:14:54Z</dcterms:modified>
</cp:coreProperties>
</file>